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stfeld\Dropbox\Obstfeld Irwin Korea\Julieta comments-MO\"/>
    </mc:Choice>
  </mc:AlternateContent>
  <bookViews>
    <workbookView xWindow="-120" yWindow="-120" windowWidth="29040" windowHeight="15840"/>
  </bookViews>
  <sheets>
    <sheet name="Korea-US sectoral comparison" sheetId="1" r:id="rId1"/>
    <sheet name="Prod vs. RER graph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I27" i="1" l="1"/>
  <c r="H27" i="1"/>
  <c r="F27" i="1"/>
  <c r="E27" i="1"/>
  <c r="I26" i="1"/>
  <c r="H26" i="1"/>
  <c r="F26" i="1"/>
  <c r="E26" i="1"/>
  <c r="I25" i="1"/>
  <c r="H25" i="1"/>
  <c r="E25" i="1"/>
  <c r="I32" i="2" l="1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F2" i="2"/>
  <c r="E3" i="2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AD19" i="1" l="1"/>
  <c r="Z19" i="1"/>
  <c r="Y19" i="1"/>
  <c r="R19" i="1"/>
  <c r="N19" i="1"/>
  <c r="M19" i="1"/>
  <c r="F19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H15" i="1"/>
  <c r="AG15" i="1"/>
  <c r="AF15" i="1"/>
  <c r="AE15" i="1"/>
  <c r="AD15" i="1"/>
  <c r="AC15" i="1"/>
  <c r="AB15" i="1"/>
  <c r="AA15" i="1"/>
  <c r="AA19" i="1" s="1"/>
  <c r="Z15" i="1"/>
  <c r="Y15" i="1"/>
  <c r="X15" i="1"/>
  <c r="W15" i="1"/>
  <c r="V15" i="1"/>
  <c r="U15" i="1"/>
  <c r="T15" i="1"/>
  <c r="S15" i="1"/>
  <c r="R15" i="1"/>
  <c r="Q15" i="1"/>
  <c r="P15" i="1"/>
  <c r="O15" i="1"/>
  <c r="O19" i="1" s="1"/>
  <c r="N15" i="1"/>
  <c r="M15" i="1"/>
  <c r="L15" i="1"/>
  <c r="K15" i="1"/>
  <c r="J15" i="1"/>
  <c r="I15" i="1"/>
  <c r="H15" i="1"/>
  <c r="G15" i="1"/>
  <c r="F15" i="1"/>
  <c r="E15" i="1"/>
  <c r="AH14" i="1"/>
  <c r="AH19" i="1" s="1"/>
  <c r="AG14" i="1"/>
  <c r="AG19" i="1" s="1"/>
  <c r="AF14" i="1"/>
  <c r="AF19" i="1" s="1"/>
  <c r="AE14" i="1"/>
  <c r="AE19" i="1" s="1"/>
  <c r="AD14" i="1"/>
  <c r="AC14" i="1"/>
  <c r="AC19" i="1" s="1"/>
  <c r="AB14" i="1"/>
  <c r="AB19" i="1" s="1"/>
  <c r="AA14" i="1"/>
  <c r="Z14" i="1"/>
  <c r="Y14" i="1"/>
  <c r="X14" i="1"/>
  <c r="X19" i="1" s="1"/>
  <c r="W14" i="1"/>
  <c r="W19" i="1" s="1"/>
  <c r="V14" i="1"/>
  <c r="V19" i="1" s="1"/>
  <c r="U14" i="1"/>
  <c r="U19" i="1" s="1"/>
  <c r="T14" i="1"/>
  <c r="T19" i="1" s="1"/>
  <c r="S14" i="1"/>
  <c r="S19" i="1" s="1"/>
  <c r="R14" i="1"/>
  <c r="Q14" i="1"/>
  <c r="Q19" i="1" s="1"/>
  <c r="P14" i="1"/>
  <c r="P19" i="1" s="1"/>
  <c r="O14" i="1"/>
  <c r="N14" i="1"/>
  <c r="M14" i="1"/>
  <c r="L14" i="1"/>
  <c r="L19" i="1" s="1"/>
  <c r="K14" i="1"/>
  <c r="K19" i="1" s="1"/>
  <c r="J14" i="1"/>
  <c r="J19" i="1" s="1"/>
  <c r="I14" i="1"/>
  <c r="I19" i="1" s="1"/>
  <c r="H14" i="1"/>
  <c r="H19" i="1" s="1"/>
  <c r="G14" i="1"/>
  <c r="G19" i="1" s="1"/>
  <c r="F14" i="1"/>
  <c r="E14" i="1"/>
  <c r="E19" i="1" s="1"/>
  <c r="D15" i="1"/>
  <c r="D14" i="1"/>
  <c r="D19" i="1" s="1"/>
</calcChain>
</file>

<file path=xl/sharedStrings.xml><?xml version="1.0" encoding="utf-8"?>
<sst xmlns="http://schemas.openxmlformats.org/spreadsheetml/2006/main" count="29" uniqueCount="23">
  <si>
    <t>Cumulative Korea labor productivity levels</t>
  </si>
  <si>
    <t>These come from KoreaTorqvist and USTornqvist</t>
  </si>
  <si>
    <t>Tradable Korea</t>
  </si>
  <si>
    <t>Nontradable Korea</t>
  </si>
  <si>
    <t>Cumulative US labor productivity levels - raw</t>
  </si>
  <si>
    <t>Cumulative US labor productivity levels - normalized</t>
  </si>
  <si>
    <t>Tradable US</t>
  </si>
  <si>
    <t>Nontradable US</t>
  </si>
  <si>
    <t>Comparative sectoral productivity levels</t>
  </si>
  <si>
    <t>T/NT Korea/US</t>
  </si>
  <si>
    <t>US normalized so that 1980 = 100</t>
  </si>
  <si>
    <t>RER</t>
  </si>
  <si>
    <t>logRER</t>
  </si>
  <si>
    <t>log Korea/US T/NT productivity</t>
  </si>
  <si>
    <t>Bilateral real cpi</t>
  </si>
  <si>
    <t>So here I just added the bilateral real exchange rate (won dollar, CPI) in grey, as noted it tracks closely with RER (multilateral I presume)</t>
  </si>
  <si>
    <t>1980s</t>
  </si>
  <si>
    <t>1990s</t>
  </si>
  <si>
    <t>2000s</t>
  </si>
  <si>
    <t>Korea tradeable</t>
  </si>
  <si>
    <t>Korea nontradable</t>
  </si>
  <si>
    <t>US tradable</t>
  </si>
  <si>
    <t>US nontradable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</si>
</sst>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6" tint="0.39997558519241921"/>
      <name val="Calibri"/>
      <family val="2"/>
      <scheme val="minor"/>
    </font>
    <font>
      <sz val="11"/>
      <color theme="6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Sectoral labor productivity in US and Korea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'Korea-US sectoral comparison'!$C$4</c:f>
              <c:strCache>
                <c:ptCount val="1"/>
                <c:pt idx="0">
                  <c:v>Tradable Korea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'Korea-US sectoral comparison'!$D$3:$AJ$3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'Korea-US sectoral comparison'!$D$4:$AJ$4</c:f>
              <c:numCache>
                <c:formatCode>General</c:formatCode>
                <c:ptCount val="33"/>
                <c:pt idx="0">
                  <c:v>100</c:v>
                </c:pt>
                <c:pt idx="1">
                  <c:v>136.82928347117968</c:v>
                </c:pt>
                <c:pt idx="2">
                  <c:v>149.71529383994283</c:v>
                </c:pt>
                <c:pt idx="3">
                  <c:v>174.99324010374085</c:v>
                </c:pt>
                <c:pt idx="4">
                  <c:v>204.23723343323977</c:v>
                </c:pt>
                <c:pt idx="5">
                  <c:v>225.65958670567016</c:v>
                </c:pt>
                <c:pt idx="6">
                  <c:v>252.19280207412453</c:v>
                </c:pt>
                <c:pt idx="7">
                  <c:v>263.59767564846817</c:v>
                </c:pt>
                <c:pt idx="8">
                  <c:v>308.5408108859213</c:v>
                </c:pt>
                <c:pt idx="9">
                  <c:v>327.17497282800781</c:v>
                </c:pt>
                <c:pt idx="10">
                  <c:v>367.53553625347257</c:v>
                </c:pt>
                <c:pt idx="11">
                  <c:v>458.29028561569635</c:v>
                </c:pt>
                <c:pt idx="12">
                  <c:v>509.96782650194166</c:v>
                </c:pt>
                <c:pt idx="13">
                  <c:v>587.29829611626246</c:v>
                </c:pt>
                <c:pt idx="14">
                  <c:v>691.55322054927433</c:v>
                </c:pt>
                <c:pt idx="15">
                  <c:v>813.09743549910343</c:v>
                </c:pt>
                <c:pt idx="16">
                  <c:v>915.79049433329499</c:v>
                </c:pt>
                <c:pt idx="17">
                  <c:v>1009.0172466664206</c:v>
                </c:pt>
                <c:pt idx="18">
                  <c:v>1185.2706998998945</c:v>
                </c:pt>
                <c:pt idx="19">
                  <c:v>1245.4316505065242</c:v>
                </c:pt>
                <c:pt idx="20">
                  <c:v>1335.1009924983703</c:v>
                </c:pt>
                <c:pt idx="21">
                  <c:v>1401.0656007913565</c:v>
                </c:pt>
                <c:pt idx="22">
                  <c:v>1535.1929300776351</c:v>
                </c:pt>
                <c:pt idx="23">
                  <c:v>1566.1909243964396</c:v>
                </c:pt>
                <c:pt idx="24">
                  <c:v>1731.5843777826394</c:v>
                </c:pt>
                <c:pt idx="25">
                  <c:v>1871.1051195901662</c:v>
                </c:pt>
                <c:pt idx="26">
                  <c:v>1951.9167898341423</c:v>
                </c:pt>
                <c:pt idx="27">
                  <c:v>2135.1503360113484</c:v>
                </c:pt>
                <c:pt idx="28">
                  <c:v>2229.8643820575567</c:v>
                </c:pt>
                <c:pt idx="29">
                  <c:v>2293.4789628341764</c:v>
                </c:pt>
                <c:pt idx="30">
                  <c:v>2662.5973488792001</c:v>
                </c:pt>
                <c:pt idx="31">
                  <c:v>2840.770594615979</c:v>
                </c:pt>
                <c:pt idx="32">
                  <c:v>3202.9140113636031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69-4292-8637-BF698BEE3F12}"/>
            </c:ext>
          </c:extLst>
        </c:ser>
        <c:ser>
          <c:idx val="1"/>
          <c:order val="1"/>
          <c:tx>
            <c:strRef>
              <c:f>'Korea-US sectoral comparison'!$C$5</c:f>
              <c:strCache>
                <c:ptCount val="1"/>
                <c:pt idx="0">
                  <c:v>Nontradable Korea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'Korea-US sectoral comparison'!$D$3:$AJ$3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'Korea-US sectoral comparison'!$D$5:$AJ$5</c:f>
              <c:numCache>
                <c:formatCode>General</c:formatCode>
                <c:ptCount val="33"/>
                <c:pt idx="0">
                  <c:v>100</c:v>
                </c:pt>
                <c:pt idx="1">
                  <c:v>117.13228143053362</c:v>
                </c:pt>
                <c:pt idx="2">
                  <c:v>126.16217179589715</c:v>
                </c:pt>
                <c:pt idx="3">
                  <c:v>140.76958672970406</c:v>
                </c:pt>
                <c:pt idx="4">
                  <c:v>151.57323803459516</c:v>
                </c:pt>
                <c:pt idx="5">
                  <c:v>164.24630095597877</c:v>
                </c:pt>
                <c:pt idx="6">
                  <c:v>185.81558661291001</c:v>
                </c:pt>
                <c:pt idx="7">
                  <c:v>202.15582654056803</c:v>
                </c:pt>
                <c:pt idx="8">
                  <c:v>227.221679010983</c:v>
                </c:pt>
                <c:pt idx="9">
                  <c:v>254.54151737910584</c:v>
                </c:pt>
                <c:pt idx="10">
                  <c:v>295.95061234899094</c:v>
                </c:pt>
                <c:pt idx="11">
                  <c:v>339.35135646190702</c:v>
                </c:pt>
                <c:pt idx="12">
                  <c:v>353.4602813802515</c:v>
                </c:pt>
                <c:pt idx="13">
                  <c:v>379.31094112894704</c:v>
                </c:pt>
                <c:pt idx="14">
                  <c:v>416.28359101525717</c:v>
                </c:pt>
                <c:pt idx="15">
                  <c:v>459.94705301919436</c:v>
                </c:pt>
                <c:pt idx="16">
                  <c:v>516.94393428089757</c:v>
                </c:pt>
                <c:pt idx="17">
                  <c:v>549.73387621568509</c:v>
                </c:pt>
                <c:pt idx="18">
                  <c:v>562.58658972426406</c:v>
                </c:pt>
                <c:pt idx="19">
                  <c:v>565.23171274104936</c:v>
                </c:pt>
                <c:pt idx="20">
                  <c:v>587.94834095354224</c:v>
                </c:pt>
                <c:pt idx="21">
                  <c:v>632.08494705924863</c:v>
                </c:pt>
                <c:pt idx="22">
                  <c:v>682.87665510774286</c:v>
                </c:pt>
                <c:pt idx="23">
                  <c:v>714.10290520346962</c:v>
                </c:pt>
                <c:pt idx="24">
                  <c:v>704.27220975012392</c:v>
                </c:pt>
                <c:pt idx="25">
                  <c:v>746.6341519947689</c:v>
                </c:pt>
                <c:pt idx="26">
                  <c:v>773.84835897080427</c:v>
                </c:pt>
                <c:pt idx="27">
                  <c:v>852.08825976910782</c:v>
                </c:pt>
                <c:pt idx="28">
                  <c:v>904.67869401583494</c:v>
                </c:pt>
                <c:pt idx="29">
                  <c:v>883.10298378662401</c:v>
                </c:pt>
                <c:pt idx="30">
                  <c:v>930.69344038156623</c:v>
                </c:pt>
                <c:pt idx="31">
                  <c:v>977.51226031523436</c:v>
                </c:pt>
                <c:pt idx="32">
                  <c:v>1043.8435810263916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69-4292-8637-BF698BEE3F12}"/>
            </c:ext>
          </c:extLst>
        </c:ser>
        <c:ser>
          <c:idx val="2"/>
          <c:order val="2"/>
          <c:tx>
            <c:strRef>
              <c:f>'Korea-US sectoral comparison'!$C$6</c:f>
              <c:strCache>
                <c:ptCount val="1"/>
                <c:pt idx="0">
                  <c:v>Tradable 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'Korea-US sectoral comparison'!$D$3:$AJ$3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'Korea-US sectoral comparison'!$D$6:$AJ$6</c:f>
              <c:numCache>
                <c:formatCode>General</c:formatCode>
                <c:ptCount val="33"/>
                <c:pt idx="0">
                  <c:v>100</c:v>
                </c:pt>
                <c:pt idx="1">
                  <c:v>102.94634135510485</c:v>
                </c:pt>
                <c:pt idx="2">
                  <c:v>106.83366171829421</c:v>
                </c:pt>
                <c:pt idx="3">
                  <c:v>111.25761825901972</c:v>
                </c:pt>
                <c:pt idx="4">
                  <c:v>115.96708788247103</c:v>
                </c:pt>
                <c:pt idx="5">
                  <c:v>123.83632938471706</c:v>
                </c:pt>
                <c:pt idx="6">
                  <c:v>132.5792777744775</c:v>
                </c:pt>
                <c:pt idx="7">
                  <c:v>138.23728903571549</c:v>
                </c:pt>
                <c:pt idx="8">
                  <c:v>139.96517929685544</c:v>
                </c:pt>
                <c:pt idx="9">
                  <c:v>140.74026048832522</c:v>
                </c:pt>
                <c:pt idx="10">
                  <c:v>144.73347625328512</c:v>
                </c:pt>
                <c:pt idx="11">
                  <c:v>147.87185537260339</c:v>
                </c:pt>
                <c:pt idx="12">
                  <c:v>155.29399036273242</c:v>
                </c:pt>
                <c:pt idx="13">
                  <c:v>159.19573350960161</c:v>
                </c:pt>
                <c:pt idx="14">
                  <c:v>166.37898008389473</c:v>
                </c:pt>
                <c:pt idx="15">
                  <c:v>169.67950671482902</c:v>
                </c:pt>
                <c:pt idx="16">
                  <c:v>176.50639485668933</c:v>
                </c:pt>
                <c:pt idx="17">
                  <c:v>185.08692432172748</c:v>
                </c:pt>
                <c:pt idx="18">
                  <c:v>198.22741698158535</c:v>
                </c:pt>
                <c:pt idx="19">
                  <c:v>209.90807061027337</c:v>
                </c:pt>
                <c:pt idx="20">
                  <c:v>217.24595619972538</c:v>
                </c:pt>
                <c:pt idx="21">
                  <c:v>221.0914940595224</c:v>
                </c:pt>
                <c:pt idx="22">
                  <c:v>242.02228536745054</c:v>
                </c:pt>
                <c:pt idx="23">
                  <c:v>257.66246150592809</c:v>
                </c:pt>
                <c:pt idx="24">
                  <c:v>269.16694890296242</c:v>
                </c:pt>
                <c:pt idx="25">
                  <c:v>266.54775202947809</c:v>
                </c:pt>
                <c:pt idx="26">
                  <c:v>266.91357636358458</c:v>
                </c:pt>
                <c:pt idx="27">
                  <c:v>274.63482588720672</c:v>
                </c:pt>
                <c:pt idx="28">
                  <c:v>259.75996893237902</c:v>
                </c:pt>
                <c:pt idx="29">
                  <c:v>284.00857484939053</c:v>
                </c:pt>
                <c:pt idx="30">
                  <c:v>299.59986612209877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69-4292-8637-BF698BEE3F12}"/>
            </c:ext>
          </c:extLst>
        </c:ser>
        <c:ser>
          <c:idx val="3"/>
          <c:order val="3"/>
          <c:tx>
            <c:strRef>
              <c:f>'Korea-US sectoral comparison'!$C$7</c:f>
              <c:strCache>
                <c:ptCount val="1"/>
                <c:pt idx="0">
                  <c:v>Nontradable US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'Korea-US sectoral comparison'!$D$3:$AJ$3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'Korea-US sectoral comparison'!$D$7:$AJ$7</c:f>
              <c:numCache>
                <c:formatCode>General</c:formatCode>
                <c:ptCount val="33"/>
                <c:pt idx="0">
                  <c:v>100</c:v>
                </c:pt>
                <c:pt idx="1">
                  <c:v>100.54447443351435</c:v>
                </c:pt>
                <c:pt idx="2">
                  <c:v>99.363122474233364</c:v>
                </c:pt>
                <c:pt idx="3">
                  <c:v>100.98252509571961</c:v>
                </c:pt>
                <c:pt idx="4">
                  <c:v>101.64675919726176</c:v>
                </c:pt>
                <c:pt idx="5">
                  <c:v>102.36768070927968</c:v>
                </c:pt>
                <c:pt idx="6">
                  <c:v>103.29850072519778</c:v>
                </c:pt>
                <c:pt idx="7">
                  <c:v>102.73685259285892</c:v>
                </c:pt>
                <c:pt idx="8">
                  <c:v>104.29116780530964</c:v>
                </c:pt>
                <c:pt idx="9">
                  <c:v>104.9405116028835</c:v>
                </c:pt>
                <c:pt idx="10">
                  <c:v>105.32401849970896</c:v>
                </c:pt>
                <c:pt idx="11">
                  <c:v>106.91414084386722</c:v>
                </c:pt>
                <c:pt idx="12">
                  <c:v>109.48639696944646</c:v>
                </c:pt>
                <c:pt idx="13">
                  <c:v>109.57625654877152</c:v>
                </c:pt>
                <c:pt idx="14">
                  <c:v>110.15205634454696</c:v>
                </c:pt>
                <c:pt idx="15">
                  <c:v>109.60136898369389</c:v>
                </c:pt>
                <c:pt idx="16">
                  <c:v>111.35997551462395</c:v>
                </c:pt>
                <c:pt idx="17">
                  <c:v>112.04597676468877</c:v>
                </c:pt>
                <c:pt idx="18">
                  <c:v>112.56023176462283</c:v>
                </c:pt>
                <c:pt idx="19">
                  <c:v>114.42300871802527</c:v>
                </c:pt>
                <c:pt idx="20">
                  <c:v>115.81503472508433</c:v>
                </c:pt>
                <c:pt idx="21">
                  <c:v>117.69256369953096</c:v>
                </c:pt>
                <c:pt idx="22">
                  <c:v>119.50130114199463</c:v>
                </c:pt>
                <c:pt idx="23">
                  <c:v>121.71303890738234</c:v>
                </c:pt>
                <c:pt idx="24">
                  <c:v>122.95845527234306</c:v>
                </c:pt>
                <c:pt idx="25">
                  <c:v>124.402145570171</c:v>
                </c:pt>
                <c:pt idx="26">
                  <c:v>124.09997549854175</c:v>
                </c:pt>
                <c:pt idx="27">
                  <c:v>123.16873177140258</c:v>
                </c:pt>
                <c:pt idx="28">
                  <c:v>124.14991464517767</c:v>
                </c:pt>
                <c:pt idx="29">
                  <c:v>125.91104017165864</c:v>
                </c:pt>
                <c:pt idx="30">
                  <c:v>128.12872818189453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69-4292-8637-BF698BEE3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4088808"/>
        <c:axId val="924085200"/>
      </c:lineChart>
      <c:catAx>
        <c:axId val="924088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085200"/>
        <c:crosses val="autoZero"/>
        <c:auto val="1"/>
        <c:lblAlgn val="ctr"/>
        <c:lblOffset val="100"/>
        <c:noMultiLvlLbl val="0"/>
      </c:catAx>
      <c:valAx>
        <c:axId val="92408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088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Korea tradable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'Korea-US sectoral comparison'!$D$25:$D$27</c:f>
              <c:strCache>
                <c:ptCount val="3"/>
                <c:pt idx="0">
                  <c:v>1980s</c:v>
                </c:pt>
                <c:pt idx="1">
                  <c:v>1990s</c:v>
                </c:pt>
                <c:pt idx="2">
                  <c:v>2000s</c:v>
                </c:pt>
              </c:strCache>
            </c:strRef>
          </c:cat>
          <c:val>
            <c:numRef>
              <c:f>'Korea-US sectoral comparison'!$E$25:$E$27</c:f>
              <c:numCache>
                <c:formatCode>General</c:formatCode>
                <c:ptCount val="3"/>
                <c:pt idx="0">
                  <c:v>227.17497282800784</c:v>
                </c:pt>
                <c:pt idx="1">
                  <c:v>238.86019926182226</c:v>
                </c:pt>
                <c:pt idx="2">
                  <c:v>99.430407425335687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8F-4E1A-B727-0DAB4D185D2D}"/>
            </c:ext>
          </c:extLst>
        </c:ser>
        <c:ser>
          <c:idx val="1"/>
          <c:order val="1"/>
          <c:tx>
            <c:v>Korea nontradables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'Korea-US sectoral comparison'!$F$25:$F$27</c:f>
              <c:numCache>
                <c:formatCode>General</c:formatCode>
                <c:ptCount val="3"/>
                <c:pt idx="0">
                  <c:v>154.54151737910581</c:v>
                </c:pt>
                <c:pt idx="1">
                  <c:v>90.988526178319475</c:v>
                </c:pt>
                <c:pt idx="2">
                  <c:v>58.295104442705892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8F-4E1A-B727-0DAB4D185D2D}"/>
            </c:ext>
          </c:extLst>
        </c:ser>
        <c:ser>
          <c:idx val="2"/>
          <c:order val="2"/>
          <c:tx>
            <c:v>US tradables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'Korea-US sectoral comparison'!$H$25:$H$27</c:f>
              <c:numCache>
                <c:formatCode>General</c:formatCode>
                <c:ptCount val="3"/>
                <c:pt idx="0">
                  <c:v>40.74026048832522</c:v>
                </c:pt>
                <c:pt idx="1">
                  <c:v>45.030766927018327</c:v>
                </c:pt>
                <c:pt idx="2">
                  <c:v>37.908144005525799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8F-4E1A-B727-0DAB4D185D2D}"/>
            </c:ext>
          </c:extLst>
        </c:ser>
        <c:ser>
          <c:idx val="3"/>
          <c:order val="3"/>
          <c:tx>
            <c:v>US nontradables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'Korea-US sectoral comparison'!$I$25:$I$27</c:f>
              <c:numCache>
                <c:formatCode>General</c:formatCode>
                <c:ptCount val="3"/>
                <c:pt idx="0">
                  <c:v>4.9405116028835128</c:v>
                </c:pt>
                <c:pt idx="1">
                  <c:v>8.6390458206277554</c:v>
                </c:pt>
                <c:pt idx="2">
                  <c:v>10.63220633317583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8F-4E1A-B727-0DAB4D185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1915600"/>
        <c:axId val="1691888720"/>
      </c:barChart>
      <c:catAx>
        <c:axId val="169191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888720"/>
        <c:crosses val="autoZero"/>
        <c:auto val="1"/>
        <c:lblAlgn val="ctr"/>
        <c:lblOffset val="100"/>
        <c:noMultiLvlLbl val="0"/>
      </c:catAx>
      <c:valAx>
        <c:axId val="169188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increase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91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Log points</a:t>
            </a:r>
          </a:p>
        </c:rich>
      </c:tx>
      <c:layout>
        <c:manualLayout>
          <c:xMode val="edge"/>
          <c:yMode val="edge"/>
          <c:x val="2.8076334208223998E-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'Prod vs. RER graph'!$G$1</c:f>
              <c:strCache>
                <c:ptCount val="1"/>
                <c:pt idx="0">
                  <c:v>log Korea/US T/NT productivity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'Prod vs. RER graph'!$E$2:$E$32</c:f>
              <c:numCache>
                <c:formatCode>General</c:formatCode>
                <c:ptCount val="3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</c:numCache>
            </c:numRef>
          </c:cat>
          <c:val>
            <c:numRef>
              <c:f>'Prod vs. RER graph'!$G$2:$G$32</c:f>
              <c:numCache>
                <c:formatCode>0.000</c:formatCode>
                <c:ptCount val="31"/>
                <c:pt idx="0" formatCode="General">
                  <c:v>0</c:v>
                </c:pt>
                <c:pt idx="1">
                  <c:v>0.13182240260725162</c:v>
                </c:pt>
                <c:pt idx="2">
                  <c:v>9.8675274409782771E-2</c:v>
                </c:pt>
                <c:pt idx="3">
                  <c:v>0.12072201373007996</c:v>
                </c:pt>
                <c:pt idx="4">
                  <c:v>0.16641053155926649</c:v>
                </c:pt>
                <c:pt idx="5">
                  <c:v>0.12727074921539133</c:v>
                </c:pt>
                <c:pt idx="6">
                  <c:v>5.5881243416647776E-2</c:v>
                </c:pt>
                <c:pt idx="7">
                  <c:v>-3.1415638072439668E-2</c:v>
                </c:pt>
                <c:pt idx="8">
                  <c:v>1.1721027619950954E-2</c:v>
                </c:pt>
                <c:pt idx="9">
                  <c:v>-4.2491276858476312E-2</c:v>
                </c:pt>
                <c:pt idx="10">
                  <c:v>-0.10122504616711857</c:v>
                </c:pt>
                <c:pt idx="11">
                  <c:v>-2.3853191949086482E-2</c:v>
                </c:pt>
                <c:pt idx="12">
                  <c:v>1.7056798103074141E-2</c:v>
                </c:pt>
                <c:pt idx="13">
                  <c:v>6.3662807676525754E-2</c:v>
                </c:pt>
                <c:pt idx="14">
                  <c:v>9.5166917748423396E-2</c:v>
                </c:pt>
                <c:pt idx="15">
                  <c:v>0.13267803056351701</c:v>
                </c:pt>
                <c:pt idx="16">
                  <c:v>0.11126406575102414</c:v>
                </c:pt>
                <c:pt idx="17">
                  <c:v>0.10538153129784861</c:v>
                </c:pt>
                <c:pt idx="18">
                  <c:v>0.17925493632597125</c:v>
                </c:pt>
                <c:pt idx="19">
                  <c:v>0.18323420592988338</c:v>
                </c:pt>
                <c:pt idx="20">
                  <c:v>0.1910873691356664</c:v>
                </c:pt>
                <c:pt idx="21">
                  <c:v>0.16546379051919849</c:v>
                </c:pt>
                <c:pt idx="22">
                  <c:v>0.10439453834053393</c:v>
                </c:pt>
                <c:pt idx="23">
                  <c:v>3.5390405120934242E-2</c:v>
                </c:pt>
                <c:pt idx="24">
                  <c:v>0.11614187200744167</c:v>
                </c:pt>
                <c:pt idx="25">
                  <c:v>0.15667521738940432</c:v>
                </c:pt>
                <c:pt idx="26">
                  <c:v>0.15935377495851155</c:v>
                </c:pt>
                <c:pt idx="27">
                  <c:v>0.11671513441113261</c:v>
                </c:pt>
                <c:pt idx="28">
                  <c:v>0.16384801720724876</c:v>
                </c:pt>
                <c:pt idx="29">
                  <c:v>0.14095451461972186</c:v>
                </c:pt>
                <c:pt idx="30">
                  <c:v>0.20171507187681845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E3-428A-BF0E-40056F80B119}"/>
            </c:ext>
          </c:extLst>
        </c:ser>
        <c:ser>
          <c:idx val="2"/>
          <c:order val="1"/>
          <c:tx>
            <c:v>logBILATRER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'Prod vs. RER graph'!$I$2:$I$32</c:f>
              <c:numCache>
                <c:formatCode>General</c:formatCode>
                <c:ptCount val="31"/>
                <c:pt idx="0">
                  <c:v>0</c:v>
                </c:pt>
                <c:pt idx="1">
                  <c:v>-1.956160132645483E-2</c:v>
                </c:pt>
                <c:pt idx="2">
                  <c:v>-8.0807372080311121E-2</c:v>
                </c:pt>
                <c:pt idx="3">
                  <c:v>-0.13759124148544574</c:v>
                </c:pt>
                <c:pt idx="4">
                  <c:v>-0.19681992423881603</c:v>
                </c:pt>
                <c:pt idx="5">
                  <c:v>-0.2839288949968114</c:v>
                </c:pt>
                <c:pt idx="6">
                  <c:v>-0.28763143653425249</c:v>
                </c:pt>
                <c:pt idx="7">
                  <c:v>-0.22707534046637831</c:v>
                </c:pt>
                <c:pt idx="8">
                  <c:v>-7.5858506400494546E-2</c:v>
                </c:pt>
                <c:pt idx="9">
                  <c:v>1.9803702964148899E-2</c:v>
                </c:pt>
                <c:pt idx="10">
                  <c:v>-7.117051363677308E-3</c:v>
                </c:pt>
                <c:pt idx="11">
                  <c:v>5.7939792107902371E-3</c:v>
                </c:pt>
                <c:pt idx="12">
                  <c:v>-2.5740962850766054E-2</c:v>
                </c:pt>
                <c:pt idx="13">
                  <c:v>-3.6454501593784404E-2</c:v>
                </c:pt>
                <c:pt idx="14">
                  <c:v>-3.5862296969860906E-3</c:v>
                </c:pt>
                <c:pt idx="15">
                  <c:v>5.4306894828861182E-2</c:v>
                </c:pt>
                <c:pt idx="16">
                  <c:v>3.1517102689823696E-2</c:v>
                </c:pt>
                <c:pt idx="17">
                  <c:v>-0.11503145387344589</c:v>
                </c:pt>
                <c:pt idx="18">
                  <c:v>-0.44550828868902481</c:v>
                </c:pt>
                <c:pt idx="19">
                  <c:v>-0.29347430020562726</c:v>
                </c:pt>
                <c:pt idx="20">
                  <c:v>-0.25584898838196385</c:v>
                </c:pt>
                <c:pt idx="21">
                  <c:v>-0.37594126492793278</c:v>
                </c:pt>
                <c:pt idx="22">
                  <c:v>-0.33354361121011966</c:v>
                </c:pt>
                <c:pt idx="23">
                  <c:v>-0.2724977443941784</c:v>
                </c:pt>
                <c:pt idx="24">
                  <c:v>-0.22436447633272333</c:v>
                </c:pt>
                <c:pt idx="25">
                  <c:v>-0.11866382055931002</c:v>
                </c:pt>
                <c:pt idx="26">
                  <c:v>-5.7956095659290857E-2</c:v>
                </c:pt>
                <c:pt idx="27">
                  <c:v>-3.4373371828257664E-2</c:v>
                </c:pt>
                <c:pt idx="28">
                  <c:v>-0.19538886836948818</c:v>
                </c:pt>
                <c:pt idx="29">
                  <c:v>-0.31179934623987493</c:v>
                </c:pt>
                <c:pt idx="30">
                  <c:v>-0.20063260018350029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06-4FE1-A962-2A8A6494DF17}"/>
            </c:ext>
          </c:extLst>
        </c:ser>
        <c:ser>
          <c:idx val="0"/>
          <c:order val="2"/>
          <c:tx>
            <c:strRef>
              <c:f>'Prod vs. RER graph'!$F$1</c:f>
              <c:strCache>
                <c:ptCount val="1"/>
                <c:pt idx="0">
                  <c:v>logRER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'Prod vs. RER graph'!$E$2:$E$32</c:f>
              <c:numCache>
                <c:formatCode>General</c:formatCode>
                <c:ptCount val="3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</c:numCache>
            </c:numRef>
          </c:cat>
          <c:val>
            <c:numRef>
              <c:f>'Prod vs. RER graph'!$F$2:$F$32</c:f>
              <c:numCache>
                <c:formatCode>0.000</c:formatCode>
                <c:ptCount val="31"/>
                <c:pt idx="0" formatCode="General">
                  <c:v>0</c:v>
                </c:pt>
                <c:pt idx="1">
                  <c:v>3.7231380788667043E-2</c:v>
                </c:pt>
                <c:pt idx="2">
                  <c:v>7.2289887637939906E-2</c:v>
                </c:pt>
                <c:pt idx="3">
                  <c:v>2.2763965645479212E-2</c:v>
                </c:pt>
                <c:pt idx="4">
                  <c:v>-3.0208227726999668E-3</c:v>
                </c:pt>
                <c:pt idx="5">
                  <c:v>-6.9160746642958987E-2</c:v>
                </c:pt>
                <c:pt idx="6">
                  <c:v>-0.25987729231909351</c:v>
                </c:pt>
                <c:pt idx="7">
                  <c:v>-0.28423013103255867</c:v>
                </c:pt>
                <c:pt idx="8">
                  <c:v>-0.17934188038449525</c:v>
                </c:pt>
                <c:pt idx="9">
                  <c:v>-3.5375391548105248E-2</c:v>
                </c:pt>
                <c:pt idx="10">
                  <c:v>-5.8337663334566893E-2</c:v>
                </c:pt>
                <c:pt idx="11">
                  <c:v>-6.3144505513632446E-2</c:v>
                </c:pt>
                <c:pt idx="12">
                  <c:v>-0.12470334187591864</c:v>
                </c:pt>
                <c:pt idx="13">
                  <c:v>-0.15490086350331367</c:v>
                </c:pt>
                <c:pt idx="14">
                  <c:v>-0.15044800399206862</c:v>
                </c:pt>
                <c:pt idx="15">
                  <c:v>-0.14543106277640422</c:v>
                </c:pt>
                <c:pt idx="16">
                  <c:v>-0.1101192125452469</c:v>
                </c:pt>
                <c:pt idx="17">
                  <c:v>-0.17370654016812789</c:v>
                </c:pt>
                <c:pt idx="18">
                  <c:v>-0.43041509503161812</c:v>
                </c:pt>
                <c:pt idx="19">
                  <c:v>-0.30616239519182226</c:v>
                </c:pt>
                <c:pt idx="20">
                  <c:v>-0.23302347564314974</c:v>
                </c:pt>
                <c:pt idx="21">
                  <c:v>-0.28788889645070942</c:v>
                </c:pt>
                <c:pt idx="22">
                  <c:v>-0.23718397121554896</c:v>
                </c:pt>
                <c:pt idx="23">
                  <c:v>-0.22133808817604786</c:v>
                </c:pt>
                <c:pt idx="24">
                  <c:v>-0.20252662643968117</c:v>
                </c:pt>
                <c:pt idx="25">
                  <c:v>-8.5429547804356826E-2</c:v>
                </c:pt>
                <c:pt idx="26">
                  <c:v>-1.3303199782849728E-2</c:v>
                </c:pt>
                <c:pt idx="27">
                  <c:v>-1.8310847761750969E-2</c:v>
                </c:pt>
                <c:pt idx="28">
                  <c:v>-0.22612010514052441</c:v>
                </c:pt>
                <c:pt idx="29">
                  <c:v>-0.36164649951751054</c:v>
                </c:pt>
                <c:pt idx="30">
                  <c:v>-0.29389949865027104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3-428A-BF0E-40056F80B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772680"/>
        <c:axId val="433771696"/>
      </c:lineChart>
      <c:catAx>
        <c:axId val="433772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771696"/>
        <c:crosses val="autoZero"/>
        <c:auto val="1"/>
        <c:lblAlgn val="ctr"/>
        <c:lblOffset val="100"/>
        <c:noMultiLvlLbl val="0"/>
      </c:catAx>
      <c:valAx>
        <c:axId val="43377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772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307975</xdr:colOff>
      <xdr:row>4</xdr:row>
      <xdr:rowOff>136525</xdr:rowOff>
    </xdr:from>
    <xdr:to>
      <xdr:col>45</xdr:col>
      <xdr:colOff>3175</xdr:colOff>
      <xdr:row>19</xdr:row>
      <xdr:rowOff>117475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23</xdr:row>
      <xdr:rowOff>109537</xdr:rowOff>
    </xdr:from>
    <xdr:to>
      <xdr:col>18</xdr:col>
      <xdr:colOff>38100</xdr:colOff>
      <xdr:row>37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03EBE8-3FFF-B7C1-428D-5A2E3CA525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155575</xdr:colOff>
      <xdr:row>6</xdr:row>
      <xdr:rowOff>165100</xdr:rowOff>
    </xdr:from>
    <xdr:to>
      <xdr:col>20</xdr:col>
      <xdr:colOff>425450</xdr:colOff>
      <xdr:row>21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27"/>
  <sheetViews>
    <sheetView tabSelected="1" topLeftCell="A18" workbookViewId="0">
      <selection activeCell="F27" sqref="F27"/>
    </sheetView>
  </sheetViews>
  <sheetFormatPr defaultRowHeight="14.5" x14ac:dyDescent="0.35"/>
  <cols>
    <col min="1" max="1" width="42.1796875" bestFit="1" customWidth="1"/>
    <col min="3" max="3" width="16.54296875" bestFit="1" customWidth="1"/>
  </cols>
  <sheetData>
    <row r="3" spans="1:36" x14ac:dyDescent="0.35">
      <c r="A3" s="1"/>
      <c r="D3">
        <v>1980</v>
      </c>
      <c r="E3">
        <v>1981</v>
      </c>
      <c r="F3">
        <v>1982</v>
      </c>
      <c r="G3">
        <v>1983</v>
      </c>
      <c r="H3">
        <v>1984</v>
      </c>
      <c r="I3">
        <v>1985</v>
      </c>
      <c r="J3">
        <v>1986</v>
      </c>
      <c r="K3">
        <v>1987</v>
      </c>
      <c r="L3">
        <v>1988</v>
      </c>
      <c r="M3">
        <v>1989</v>
      </c>
      <c r="N3">
        <v>1990</v>
      </c>
      <c r="O3">
        <v>1991</v>
      </c>
      <c r="P3">
        <v>1992</v>
      </c>
      <c r="Q3">
        <v>1993</v>
      </c>
      <c r="R3">
        <v>1994</v>
      </c>
      <c r="S3">
        <v>1995</v>
      </c>
      <c r="T3">
        <v>1996</v>
      </c>
      <c r="U3">
        <v>1997</v>
      </c>
      <c r="V3">
        <v>1998</v>
      </c>
      <c r="W3">
        <v>1999</v>
      </c>
      <c r="X3">
        <v>2000</v>
      </c>
      <c r="Y3">
        <v>2001</v>
      </c>
      <c r="Z3">
        <v>2002</v>
      </c>
      <c r="AA3">
        <v>2003</v>
      </c>
      <c r="AB3">
        <v>2004</v>
      </c>
      <c r="AC3">
        <v>2005</v>
      </c>
      <c r="AD3">
        <v>2006</v>
      </c>
      <c r="AE3">
        <v>2007</v>
      </c>
      <c r="AF3">
        <v>2008</v>
      </c>
      <c r="AG3">
        <v>2009</v>
      </c>
      <c r="AH3">
        <v>2010</v>
      </c>
      <c r="AI3">
        <v>2011</v>
      </c>
      <c r="AJ3">
        <v>2012</v>
      </c>
    </row>
    <row r="4" spans="1:36" x14ac:dyDescent="0.35">
      <c r="A4" s="1" t="s">
        <v>0</v>
      </c>
      <c r="C4" t="s">
        <v>2</v>
      </c>
      <c r="D4">
        <v>100</v>
      </c>
      <c r="E4">
        <v>136.82928347117968</v>
      </c>
      <c r="F4">
        <v>149.71529383994283</v>
      </c>
      <c r="G4">
        <v>174.99324010374085</v>
      </c>
      <c r="H4">
        <v>204.23723343323977</v>
      </c>
      <c r="I4">
        <v>225.65958670567016</v>
      </c>
      <c r="J4">
        <v>252.19280207412453</v>
      </c>
      <c r="K4">
        <v>263.59767564846817</v>
      </c>
      <c r="L4">
        <v>308.5408108859213</v>
      </c>
      <c r="M4">
        <v>327.17497282800781</v>
      </c>
      <c r="N4">
        <v>367.53553625347257</v>
      </c>
      <c r="O4">
        <v>458.29028561569635</v>
      </c>
      <c r="P4">
        <v>509.96782650194166</v>
      </c>
      <c r="Q4">
        <v>587.29829611626246</v>
      </c>
      <c r="R4">
        <v>691.55322054927433</v>
      </c>
      <c r="S4">
        <v>813.09743549910343</v>
      </c>
      <c r="T4">
        <v>915.79049433329499</v>
      </c>
      <c r="U4">
        <v>1009.0172466664206</v>
      </c>
      <c r="V4">
        <v>1185.2706998998945</v>
      </c>
      <c r="W4">
        <v>1245.4316505065242</v>
      </c>
      <c r="X4">
        <v>1335.1009924983703</v>
      </c>
      <c r="Y4">
        <v>1401.0656007913565</v>
      </c>
      <c r="Z4">
        <v>1535.1929300776351</v>
      </c>
      <c r="AA4">
        <v>1566.1909243964396</v>
      </c>
      <c r="AB4">
        <v>1731.5843777826394</v>
      </c>
      <c r="AC4">
        <v>1871.1051195901662</v>
      </c>
      <c r="AD4">
        <v>1951.9167898341423</v>
      </c>
      <c r="AE4">
        <v>2135.1503360113484</v>
      </c>
      <c r="AF4">
        <v>2229.8643820575567</v>
      </c>
      <c r="AG4">
        <v>2293.4789628341764</v>
      </c>
      <c r="AH4">
        <v>2662.5973488792001</v>
      </c>
      <c r="AI4">
        <v>2840.770594615979</v>
      </c>
      <c r="AJ4">
        <v>3202.9140113636031</v>
      </c>
    </row>
    <row r="5" spans="1:36" x14ac:dyDescent="0.35">
      <c r="C5" t="s">
        <v>3</v>
      </c>
      <c r="D5">
        <v>100</v>
      </c>
      <c r="E5">
        <v>117.13228143053362</v>
      </c>
      <c r="F5">
        <v>126.16217179589715</v>
      </c>
      <c r="G5">
        <v>140.76958672970406</v>
      </c>
      <c r="H5">
        <v>151.57323803459516</v>
      </c>
      <c r="I5">
        <v>164.24630095597877</v>
      </c>
      <c r="J5">
        <v>185.81558661291001</v>
      </c>
      <c r="K5">
        <v>202.15582654056803</v>
      </c>
      <c r="L5">
        <v>227.221679010983</v>
      </c>
      <c r="M5">
        <v>254.54151737910584</v>
      </c>
      <c r="N5">
        <v>295.95061234899094</v>
      </c>
      <c r="O5">
        <v>339.35135646190702</v>
      </c>
      <c r="P5">
        <v>353.4602813802515</v>
      </c>
      <c r="Q5">
        <v>379.31094112894704</v>
      </c>
      <c r="R5">
        <v>416.28359101525717</v>
      </c>
      <c r="S5">
        <v>459.94705301919436</v>
      </c>
      <c r="T5">
        <v>516.94393428089757</v>
      </c>
      <c r="U5">
        <v>549.73387621568509</v>
      </c>
      <c r="V5">
        <v>562.58658972426406</v>
      </c>
      <c r="W5">
        <v>565.23171274104936</v>
      </c>
      <c r="X5">
        <v>587.94834095354224</v>
      </c>
      <c r="Y5">
        <v>632.08494705924863</v>
      </c>
      <c r="Z5">
        <v>682.87665510774286</v>
      </c>
      <c r="AA5">
        <v>714.10290520346962</v>
      </c>
      <c r="AB5">
        <v>704.27220975012392</v>
      </c>
      <c r="AC5">
        <v>746.6341519947689</v>
      </c>
      <c r="AD5">
        <v>773.84835897080427</v>
      </c>
      <c r="AE5">
        <v>852.08825976910782</v>
      </c>
      <c r="AF5">
        <v>904.67869401583494</v>
      </c>
      <c r="AG5">
        <v>883.10298378662401</v>
      </c>
      <c r="AH5">
        <v>930.69344038156623</v>
      </c>
      <c r="AI5">
        <v>977.51226031523436</v>
      </c>
      <c r="AJ5">
        <v>1043.8435810263916</v>
      </c>
    </row>
    <row r="6" spans="1:36" x14ac:dyDescent="0.35">
      <c r="A6" s="2" t="s">
        <v>5</v>
      </c>
      <c r="B6" s="3"/>
      <c r="C6" s="3" t="s">
        <v>6</v>
      </c>
      <c r="D6" s="3">
        <v>100</v>
      </c>
      <c r="E6" s="3">
        <v>102.94634135510485</v>
      </c>
      <c r="F6" s="3">
        <v>106.83366171829421</v>
      </c>
      <c r="G6" s="3">
        <v>111.25761825901972</v>
      </c>
      <c r="H6" s="3">
        <v>115.96708788247103</v>
      </c>
      <c r="I6" s="3">
        <v>123.83632938471706</v>
      </c>
      <c r="J6" s="3">
        <v>132.5792777744775</v>
      </c>
      <c r="K6" s="3">
        <v>138.23728903571549</v>
      </c>
      <c r="L6" s="3">
        <v>139.96517929685544</v>
      </c>
      <c r="M6" s="3">
        <v>140.74026048832522</v>
      </c>
      <c r="N6" s="3">
        <v>144.73347625328512</v>
      </c>
      <c r="O6" s="3">
        <v>147.87185537260339</v>
      </c>
      <c r="P6" s="3">
        <v>155.29399036273242</v>
      </c>
      <c r="Q6" s="3">
        <v>159.19573350960161</v>
      </c>
      <c r="R6" s="3">
        <v>166.37898008389473</v>
      </c>
      <c r="S6" s="3">
        <v>169.67950671482902</v>
      </c>
      <c r="T6" s="3">
        <v>176.50639485668933</v>
      </c>
      <c r="U6" s="3">
        <v>185.08692432172748</v>
      </c>
      <c r="V6" s="3">
        <v>198.22741698158535</v>
      </c>
      <c r="W6" s="3">
        <v>209.90807061027337</v>
      </c>
      <c r="X6" s="3">
        <v>217.24595619972538</v>
      </c>
      <c r="Y6" s="3">
        <v>221.0914940595224</v>
      </c>
      <c r="Z6" s="3">
        <v>242.02228536745054</v>
      </c>
      <c r="AA6" s="3">
        <v>257.66246150592809</v>
      </c>
      <c r="AB6" s="3">
        <v>269.16694890296242</v>
      </c>
      <c r="AC6" s="3">
        <v>266.54775202947809</v>
      </c>
      <c r="AD6" s="3">
        <v>266.91357636358458</v>
      </c>
      <c r="AE6" s="3">
        <v>274.63482588720672</v>
      </c>
      <c r="AF6" s="3">
        <v>259.75996893237902</v>
      </c>
      <c r="AG6" s="3">
        <v>284.00857484939053</v>
      </c>
      <c r="AH6" s="3">
        <v>299.59986612209877</v>
      </c>
    </row>
    <row r="7" spans="1:36" x14ac:dyDescent="0.35">
      <c r="A7" s="3"/>
      <c r="B7" s="3"/>
      <c r="C7" s="3" t="s">
        <v>7</v>
      </c>
      <c r="D7" s="3">
        <v>100</v>
      </c>
      <c r="E7" s="3">
        <v>100.54447443351435</v>
      </c>
      <c r="F7" s="3">
        <v>99.363122474233364</v>
      </c>
      <c r="G7" s="3">
        <v>100.98252509571961</v>
      </c>
      <c r="H7" s="3">
        <v>101.64675919726176</v>
      </c>
      <c r="I7" s="3">
        <v>102.36768070927968</v>
      </c>
      <c r="J7" s="3">
        <v>103.29850072519778</v>
      </c>
      <c r="K7" s="3">
        <v>102.73685259285892</v>
      </c>
      <c r="L7" s="3">
        <v>104.29116780530964</v>
      </c>
      <c r="M7" s="3">
        <v>104.9405116028835</v>
      </c>
      <c r="N7" s="3">
        <v>105.32401849970896</v>
      </c>
      <c r="O7" s="3">
        <v>106.91414084386722</v>
      </c>
      <c r="P7" s="3">
        <v>109.48639696944646</v>
      </c>
      <c r="Q7" s="3">
        <v>109.57625654877152</v>
      </c>
      <c r="R7" s="3">
        <v>110.15205634454696</v>
      </c>
      <c r="S7" s="3">
        <v>109.60136898369389</v>
      </c>
      <c r="T7" s="3">
        <v>111.35997551462395</v>
      </c>
      <c r="U7" s="3">
        <v>112.04597676468877</v>
      </c>
      <c r="V7" s="3">
        <v>112.56023176462283</v>
      </c>
      <c r="W7" s="3">
        <v>114.42300871802527</v>
      </c>
      <c r="X7" s="3">
        <v>115.81503472508433</v>
      </c>
      <c r="Y7" s="3">
        <v>117.69256369953096</v>
      </c>
      <c r="Z7" s="3">
        <v>119.50130114199463</v>
      </c>
      <c r="AA7" s="3">
        <v>121.71303890738234</v>
      </c>
      <c r="AB7" s="3">
        <v>122.95845527234306</v>
      </c>
      <c r="AC7" s="3">
        <v>124.402145570171</v>
      </c>
      <c r="AD7" s="3">
        <v>124.09997549854175</v>
      </c>
      <c r="AE7" s="3">
        <v>123.16873177140258</v>
      </c>
      <c r="AF7" s="3">
        <v>124.14991464517767</v>
      </c>
      <c r="AG7" s="3">
        <v>125.91104017165864</v>
      </c>
      <c r="AH7" s="3">
        <v>128.12872818189453</v>
      </c>
    </row>
    <row r="8" spans="1:36" x14ac:dyDescent="0.35">
      <c r="A8" t="s">
        <v>1</v>
      </c>
    </row>
    <row r="9" spans="1:36" x14ac:dyDescent="0.35">
      <c r="A9" t="s">
        <v>10</v>
      </c>
    </row>
    <row r="11" spans="1:36" x14ac:dyDescent="0.35">
      <c r="A11" s="1" t="s">
        <v>4</v>
      </c>
      <c r="C11" t="s">
        <v>6</v>
      </c>
      <c r="D11">
        <v>246.255481739278</v>
      </c>
      <c r="E11">
        <v>253.51100883697501</v>
      </c>
      <c r="F11">
        <v>263.08374832409601</v>
      </c>
      <c r="G11">
        <v>273.97798381539593</v>
      </c>
      <c r="H11">
        <v>285.57531092399091</v>
      </c>
      <c r="I11">
        <v>304.95374949457408</v>
      </c>
      <c r="J11">
        <v>326.48373916999509</v>
      </c>
      <c r="K11">
        <v>340.41690205821931</v>
      </c>
      <c r="L11">
        <v>344.67192654471552</v>
      </c>
      <c r="M11">
        <v>346.58060646664001</v>
      </c>
      <c r="N11">
        <v>356.41411918553081</v>
      </c>
      <c r="O11">
        <v>364.14254980461294</v>
      </c>
      <c r="P11">
        <v>382.41996407989467</v>
      </c>
      <c r="Q11">
        <v>392.0282204624466</v>
      </c>
      <c r="R11">
        <v>409.71735891849238</v>
      </c>
      <c r="S11">
        <v>417.84508667343272</v>
      </c>
      <c r="T11">
        <v>434.65667295497252</v>
      </c>
      <c r="U11">
        <v>455.78669712488295</v>
      </c>
      <c r="V11">
        <v>488.14588062733031</v>
      </c>
      <c r="W11">
        <v>516.9101304909525</v>
      </c>
      <c r="X11">
        <v>534.98007599873461</v>
      </c>
      <c r="Y11">
        <v>544.44992378084407</v>
      </c>
      <c r="Z11">
        <v>595.99314474802543</v>
      </c>
      <c r="AA11">
        <v>634.50793584270491</v>
      </c>
      <c r="AB11">
        <v>662.83836670390633</v>
      </c>
      <c r="AC11">
        <v>656.38845082540729</v>
      </c>
      <c r="AD11">
        <v>657.28931330168075</v>
      </c>
      <c r="AE11">
        <v>676.30331351236816</v>
      </c>
      <c r="AF11">
        <v>639.67316286022879</v>
      </c>
      <c r="AG11">
        <v>699.38668417622455</v>
      </c>
      <c r="AH11">
        <v>737.78109360920632</v>
      </c>
    </row>
    <row r="12" spans="1:36" x14ac:dyDescent="0.35">
      <c r="C12" t="s">
        <v>7</v>
      </c>
      <c r="D12">
        <v>133.95734567998301</v>
      </c>
      <c r="E12">
        <v>134.68670917902497</v>
      </c>
      <c r="F12">
        <v>133.10420145123368</v>
      </c>
      <c r="G12">
        <v>135.27351021884871</v>
      </c>
      <c r="H12">
        <v>136.16330059037585</v>
      </c>
      <c r="I12">
        <v>137.12902791231107</v>
      </c>
      <c r="J12">
        <v>138.37592969869294</v>
      </c>
      <c r="K12">
        <v>137.62356076855062</v>
      </c>
      <c r="L12">
        <v>139.70568017064977</v>
      </c>
      <c r="M12">
        <v>140.57552388621733</v>
      </c>
      <c r="N12">
        <v>141.08925954570438</v>
      </c>
      <c r="O12">
        <v>143.2193452310031</v>
      </c>
      <c r="P12">
        <v>146.66507126091983</v>
      </c>
      <c r="Q12">
        <v>146.7854447682229</v>
      </c>
      <c r="R12">
        <v>147.55677089107442</v>
      </c>
      <c r="S12">
        <v>146.81908471948051</v>
      </c>
      <c r="T12">
        <v>149.17486734926925</v>
      </c>
      <c r="U12">
        <v>150.09381641518758</v>
      </c>
      <c r="V12">
        <v>150.78269876312584</v>
      </c>
      <c r="W12">
        <v>153.27802532584221</v>
      </c>
      <c r="X12">
        <v>155.14274641607358</v>
      </c>
      <c r="Y12">
        <v>157.65783439461489</v>
      </c>
      <c r="Z12">
        <v>160.08077106285921</v>
      </c>
      <c r="AA12">
        <v>163.04355626677437</v>
      </c>
      <c r="AB12">
        <v>164.7118829719399</v>
      </c>
      <c r="AC12">
        <v>166.64581217474964</v>
      </c>
      <c r="AD12">
        <v>166.24103316735579</v>
      </c>
      <c r="AE12">
        <v>164.99356378866881</v>
      </c>
      <c r="AF12">
        <v>166.30793032264449</v>
      </c>
      <c r="AG12">
        <v>168.66708733201105</v>
      </c>
      <c r="AH12">
        <v>171.63784332598627</v>
      </c>
    </row>
    <row r="14" spans="1:36" x14ac:dyDescent="0.35">
      <c r="A14" s="1" t="s">
        <v>5</v>
      </c>
      <c r="C14" t="s">
        <v>6</v>
      </c>
      <c r="D14">
        <f>100*D11/246.255481739278</f>
        <v>100</v>
      </c>
      <c r="E14">
        <f t="shared" ref="E14:AH14" si="0">100*E11/246.255481739278</f>
        <v>102.94634135510485</v>
      </c>
      <c r="F14">
        <f t="shared" si="0"/>
        <v>106.83366171829421</v>
      </c>
      <c r="G14">
        <f t="shared" si="0"/>
        <v>111.25761825901972</v>
      </c>
      <c r="H14">
        <f t="shared" si="0"/>
        <v>115.96708788247103</v>
      </c>
      <c r="I14">
        <f t="shared" si="0"/>
        <v>123.83632938471706</v>
      </c>
      <c r="J14">
        <f t="shared" si="0"/>
        <v>132.5792777744775</v>
      </c>
      <c r="K14">
        <f t="shared" si="0"/>
        <v>138.23728903571549</v>
      </c>
      <c r="L14">
        <f t="shared" si="0"/>
        <v>139.96517929685544</v>
      </c>
      <c r="M14">
        <f t="shared" si="0"/>
        <v>140.74026048832522</v>
      </c>
      <c r="N14">
        <f t="shared" si="0"/>
        <v>144.73347625328512</v>
      </c>
      <c r="O14">
        <f t="shared" si="0"/>
        <v>147.87185537260339</v>
      </c>
      <c r="P14">
        <f t="shared" si="0"/>
        <v>155.29399036273242</v>
      </c>
      <c r="Q14">
        <f t="shared" si="0"/>
        <v>159.19573350960161</v>
      </c>
      <c r="R14">
        <f t="shared" si="0"/>
        <v>166.37898008389473</v>
      </c>
      <c r="S14">
        <f t="shared" si="0"/>
        <v>169.67950671482902</v>
      </c>
      <c r="T14">
        <f t="shared" si="0"/>
        <v>176.50639485668933</v>
      </c>
      <c r="U14">
        <f t="shared" si="0"/>
        <v>185.08692432172748</v>
      </c>
      <c r="V14">
        <f t="shared" si="0"/>
        <v>198.22741698158535</v>
      </c>
      <c r="W14">
        <f t="shared" si="0"/>
        <v>209.90807061027337</v>
      </c>
      <c r="X14">
        <f t="shared" si="0"/>
        <v>217.24595619972538</v>
      </c>
      <c r="Y14">
        <f t="shared" si="0"/>
        <v>221.0914940595224</v>
      </c>
      <c r="Z14">
        <f t="shared" si="0"/>
        <v>242.02228536745054</v>
      </c>
      <c r="AA14">
        <f t="shared" si="0"/>
        <v>257.66246150592809</v>
      </c>
      <c r="AB14">
        <f t="shared" si="0"/>
        <v>269.16694890296242</v>
      </c>
      <c r="AC14">
        <f t="shared" si="0"/>
        <v>266.54775202947809</v>
      </c>
      <c r="AD14">
        <f t="shared" si="0"/>
        <v>266.91357636358458</v>
      </c>
      <c r="AE14">
        <f t="shared" si="0"/>
        <v>274.63482588720672</v>
      </c>
      <c r="AF14">
        <f t="shared" si="0"/>
        <v>259.75996893237902</v>
      </c>
      <c r="AG14">
        <f t="shared" si="0"/>
        <v>284.00857484939053</v>
      </c>
      <c r="AH14">
        <f t="shared" si="0"/>
        <v>299.59986612209877</v>
      </c>
    </row>
    <row r="15" spans="1:36" x14ac:dyDescent="0.35">
      <c r="C15" t="s">
        <v>7</v>
      </c>
      <c r="D15">
        <f>100*D12/133.957345679983</f>
        <v>100</v>
      </c>
      <c r="E15">
        <f t="shared" ref="E15:AH15" si="1">100*E12/133.957345679983</f>
        <v>100.54447443351435</v>
      </c>
      <c r="F15">
        <f t="shared" si="1"/>
        <v>99.363122474233364</v>
      </c>
      <c r="G15">
        <f t="shared" si="1"/>
        <v>100.98252509571961</v>
      </c>
      <c r="H15">
        <f t="shared" si="1"/>
        <v>101.64675919726176</v>
      </c>
      <c r="I15">
        <f t="shared" si="1"/>
        <v>102.36768070927968</v>
      </c>
      <c r="J15">
        <f t="shared" si="1"/>
        <v>103.29850072519778</v>
      </c>
      <c r="K15">
        <f t="shared" si="1"/>
        <v>102.73685259285892</v>
      </c>
      <c r="L15">
        <f t="shared" si="1"/>
        <v>104.29116780530964</v>
      </c>
      <c r="M15">
        <f t="shared" si="1"/>
        <v>104.9405116028835</v>
      </c>
      <c r="N15">
        <f t="shared" si="1"/>
        <v>105.32401849970896</v>
      </c>
      <c r="O15">
        <f t="shared" si="1"/>
        <v>106.91414084386722</v>
      </c>
      <c r="P15">
        <f t="shared" si="1"/>
        <v>109.48639696944646</v>
      </c>
      <c r="Q15">
        <f t="shared" si="1"/>
        <v>109.57625654877152</v>
      </c>
      <c r="R15">
        <f t="shared" si="1"/>
        <v>110.15205634454696</v>
      </c>
      <c r="S15">
        <f t="shared" si="1"/>
        <v>109.60136898369389</v>
      </c>
      <c r="T15">
        <f t="shared" si="1"/>
        <v>111.35997551462395</v>
      </c>
      <c r="U15">
        <f t="shared" si="1"/>
        <v>112.04597676468877</v>
      </c>
      <c r="V15">
        <f t="shared" si="1"/>
        <v>112.56023176462283</v>
      </c>
      <c r="W15">
        <f t="shared" si="1"/>
        <v>114.42300871802527</v>
      </c>
      <c r="X15">
        <f t="shared" si="1"/>
        <v>115.81503472508433</v>
      </c>
      <c r="Y15">
        <f t="shared" si="1"/>
        <v>117.69256369953096</v>
      </c>
      <c r="Z15">
        <f t="shared" si="1"/>
        <v>119.50130114199463</v>
      </c>
      <c r="AA15">
        <f t="shared" si="1"/>
        <v>121.71303890738234</v>
      </c>
      <c r="AB15">
        <f t="shared" si="1"/>
        <v>122.95845527234306</v>
      </c>
      <c r="AC15">
        <f t="shared" si="1"/>
        <v>124.402145570171</v>
      </c>
      <c r="AD15">
        <f t="shared" si="1"/>
        <v>124.09997549854175</v>
      </c>
      <c r="AE15">
        <f t="shared" si="1"/>
        <v>123.16873177140258</v>
      </c>
      <c r="AF15">
        <f t="shared" si="1"/>
        <v>124.14991464517767</v>
      </c>
      <c r="AG15">
        <f t="shared" si="1"/>
        <v>125.91104017165864</v>
      </c>
      <c r="AH15">
        <f t="shared" si="1"/>
        <v>128.12872818189453</v>
      </c>
    </row>
    <row r="17" spans="1:34" x14ac:dyDescent="0.35">
      <c r="A17" s="1"/>
    </row>
    <row r="18" spans="1:34" x14ac:dyDescent="0.35">
      <c r="A18" s="1"/>
      <c r="D18">
        <f>+D3</f>
        <v>1980</v>
      </c>
      <c r="E18">
        <f t="shared" ref="E18:AH18" si="2">+E3</f>
        <v>1981</v>
      </c>
      <c r="F18">
        <f t="shared" si="2"/>
        <v>1982</v>
      </c>
      <c r="G18">
        <f t="shared" si="2"/>
        <v>1983</v>
      </c>
      <c r="H18">
        <f t="shared" si="2"/>
        <v>1984</v>
      </c>
      <c r="I18">
        <f t="shared" si="2"/>
        <v>1985</v>
      </c>
      <c r="J18">
        <f t="shared" si="2"/>
        <v>1986</v>
      </c>
      <c r="K18">
        <f t="shared" si="2"/>
        <v>1987</v>
      </c>
      <c r="L18">
        <f t="shared" si="2"/>
        <v>1988</v>
      </c>
      <c r="M18">
        <f t="shared" si="2"/>
        <v>1989</v>
      </c>
      <c r="N18">
        <f t="shared" si="2"/>
        <v>1990</v>
      </c>
      <c r="O18">
        <f t="shared" si="2"/>
        <v>1991</v>
      </c>
      <c r="P18">
        <f t="shared" si="2"/>
        <v>1992</v>
      </c>
      <c r="Q18">
        <f t="shared" si="2"/>
        <v>1993</v>
      </c>
      <c r="R18">
        <f t="shared" si="2"/>
        <v>1994</v>
      </c>
      <c r="S18">
        <f t="shared" si="2"/>
        <v>1995</v>
      </c>
      <c r="T18">
        <f t="shared" si="2"/>
        <v>1996</v>
      </c>
      <c r="U18">
        <f t="shared" si="2"/>
        <v>1997</v>
      </c>
      <c r="V18">
        <f t="shared" si="2"/>
        <v>1998</v>
      </c>
      <c r="W18">
        <f t="shared" si="2"/>
        <v>1999</v>
      </c>
      <c r="X18">
        <f t="shared" si="2"/>
        <v>2000</v>
      </c>
      <c r="Y18">
        <f t="shared" si="2"/>
        <v>2001</v>
      </c>
      <c r="Z18">
        <f t="shared" si="2"/>
        <v>2002</v>
      </c>
      <c r="AA18">
        <f t="shared" si="2"/>
        <v>2003</v>
      </c>
      <c r="AB18">
        <f t="shared" si="2"/>
        <v>2004</v>
      </c>
      <c r="AC18">
        <f t="shared" si="2"/>
        <v>2005</v>
      </c>
      <c r="AD18">
        <f t="shared" si="2"/>
        <v>2006</v>
      </c>
      <c r="AE18">
        <f t="shared" si="2"/>
        <v>2007</v>
      </c>
      <c r="AF18">
        <f t="shared" si="2"/>
        <v>2008</v>
      </c>
      <c r="AG18">
        <f t="shared" si="2"/>
        <v>2009</v>
      </c>
      <c r="AH18">
        <f t="shared" si="2"/>
        <v>2010</v>
      </c>
    </row>
    <row r="19" spans="1:34" x14ac:dyDescent="0.35">
      <c r="A19" s="1" t="s">
        <v>8</v>
      </c>
      <c r="C19" t="s">
        <v>9</v>
      </c>
      <c r="D19">
        <f>+(D4/D5)/(D14/D15)</f>
        <v>1</v>
      </c>
      <c r="E19">
        <f t="shared" ref="E19:AH19" si="3">+(E4/E5)/(E14/E15)</f>
        <v>1.1409056793995784</v>
      </c>
      <c r="F19">
        <f t="shared" si="3"/>
        <v>1.1037078391818973</v>
      </c>
      <c r="G19">
        <f t="shared" si="3"/>
        <v>1.1283112137417917</v>
      </c>
      <c r="H19">
        <f t="shared" si="3"/>
        <v>1.1810578637377991</v>
      </c>
      <c r="I19">
        <f t="shared" si="3"/>
        <v>1.1357244726678992</v>
      </c>
      <c r="J19">
        <f t="shared" si="3"/>
        <v>1.057472094506551</v>
      </c>
      <c r="K19">
        <f t="shared" si="3"/>
        <v>0.96907270584683436</v>
      </c>
      <c r="L19">
        <f t="shared" si="3"/>
        <v>1.01178998802977</v>
      </c>
      <c r="M19">
        <f t="shared" si="3"/>
        <v>0.95839882573307622</v>
      </c>
      <c r="N19">
        <f t="shared" si="3"/>
        <v>0.9037296291099598</v>
      </c>
      <c r="O19">
        <f t="shared" si="3"/>
        <v>0.97642904688135801</v>
      </c>
      <c r="P19">
        <f t="shared" si="3"/>
        <v>1.0172030958907985</v>
      </c>
      <c r="Q19">
        <f t="shared" si="3"/>
        <v>1.0657329811883574</v>
      </c>
      <c r="R19">
        <f t="shared" si="3"/>
        <v>1.0998424230261785</v>
      </c>
      <c r="S19">
        <f t="shared" si="3"/>
        <v>1.1418822879415389</v>
      </c>
      <c r="T19">
        <f t="shared" si="3"/>
        <v>1.1176900115415329</v>
      </c>
      <c r="U19">
        <f t="shared" si="3"/>
        <v>1.1111344620676138</v>
      </c>
      <c r="V19">
        <f t="shared" si="3"/>
        <v>1.1963256921716974</v>
      </c>
      <c r="W19">
        <f t="shared" si="3"/>
        <v>1.2010956788722507</v>
      </c>
      <c r="X19">
        <f t="shared" si="3"/>
        <v>1.2105652134974616</v>
      </c>
      <c r="Y19">
        <f t="shared" si="3"/>
        <v>1.1799402369225693</v>
      </c>
      <c r="Z19">
        <f t="shared" si="3"/>
        <v>1.1100383212095613</v>
      </c>
      <c r="AA19">
        <f t="shared" si="3"/>
        <v>1.0360240989701395</v>
      </c>
      <c r="AB19">
        <f t="shared" si="3"/>
        <v>1.1231552051141607</v>
      </c>
      <c r="AC19">
        <f t="shared" si="3"/>
        <v>1.1696156813721243</v>
      </c>
      <c r="AD19">
        <f t="shared" si="3"/>
        <v>1.1727527638608051</v>
      </c>
      <c r="AE19">
        <f t="shared" si="3"/>
        <v>1.1237992523531588</v>
      </c>
      <c r="AF19">
        <f t="shared" si="3"/>
        <v>1.1780352603976159</v>
      </c>
      <c r="AG19">
        <f t="shared" si="3"/>
        <v>1.1513722761878535</v>
      </c>
      <c r="AH19">
        <f t="shared" si="3"/>
        <v>1.2234993490690895</v>
      </c>
    </row>
    <row r="24" spans="1:34" x14ac:dyDescent="0.35">
      <c r="E24" t="s">
        <v>19</v>
      </c>
      <c r="F24" t="s">
        <v>20</v>
      </c>
      <c r="H24" t="s">
        <v>21</v>
      </c>
      <c r="I24" t="s">
        <v>22</v>
      </c>
    </row>
    <row r="25" spans="1:34" x14ac:dyDescent="0.35">
      <c r="D25" t="s">
        <v>16</v>
      </c>
      <c r="E25">
        <f>+(M4/D4-1)*100</f>
        <v>227.17497282800784</v>
      </c>
      <c r="F25">
        <f>+(M5/D5-1)*100</f>
        <v>154.54151737910581</v>
      </c>
      <c r="H25">
        <f>+(M14/D14-1)*100</f>
        <v>40.74026048832522</v>
      </c>
      <c r="I25">
        <f>+(M15/D15-1)*100</f>
        <v>4.9405116028835128</v>
      </c>
    </row>
    <row r="26" spans="1:34" x14ac:dyDescent="0.35">
      <c r="D26" t="s">
        <v>17</v>
      </c>
      <c r="E26">
        <f>+((W4/N4)-1)*100</f>
        <v>238.86019926182226</v>
      </c>
      <c r="F26">
        <f>+((W5/N5)-1)*100</f>
        <v>90.988526178319475</v>
      </c>
      <c r="H26">
        <f>+(W14/N14-1)*100</f>
        <v>45.030766927018327</v>
      </c>
      <c r="I26">
        <f>+(W15/N15-1)*100</f>
        <v>8.6390458206277554</v>
      </c>
    </row>
    <row r="27" spans="1:34" x14ac:dyDescent="0.35">
      <c r="D27" t="s">
        <v>18</v>
      </c>
      <c r="E27">
        <f>+((AH4/X4)-1)*100</f>
        <v>99.430407425335687</v>
      </c>
      <c r="F27">
        <f>+((AH5/X5)-1)*100</f>
        <v>58.295104442705892</v>
      </c>
      <c r="H27">
        <f>+(AH14/X14-1)*100</f>
        <v>37.908144005525799</v>
      </c>
      <c r="I27">
        <f>+(AH15/X15-1)*100</f>
        <v>10.63220633317583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G3" sqref="G3"/>
    </sheetView>
  </sheetViews>
  <sheetFormatPr defaultRowHeight="14.5" x14ac:dyDescent="0.35"/>
  <cols>
    <col min="1" max="1" width="10.1796875" bestFit="1" customWidth="1"/>
    <col min="6" max="6" width="11.81640625" bestFit="1" customWidth="1"/>
  </cols>
  <sheetData>
    <row r="1" spans="1:11" x14ac:dyDescent="0.35">
      <c r="B1" t="s">
        <v>11</v>
      </c>
      <c r="C1" t="s">
        <v>9</v>
      </c>
      <c r="F1" t="s">
        <v>12</v>
      </c>
      <c r="G1" t="s">
        <v>13</v>
      </c>
      <c r="K1" t="s">
        <v>14</v>
      </c>
    </row>
    <row r="2" spans="1:11" x14ac:dyDescent="0.35">
      <c r="A2" s="4">
        <v>29221</v>
      </c>
      <c r="B2" s="5">
        <v>120.0823</v>
      </c>
      <c r="C2">
        <v>1</v>
      </c>
      <c r="E2">
        <v>1980</v>
      </c>
      <c r="F2">
        <f>+LN(B2/120.0823)</f>
        <v>0</v>
      </c>
      <c r="G2">
        <f>+LN(C2)</f>
        <v>0</v>
      </c>
      <c r="I2">
        <f>+LN(K2/$K$2)</f>
        <v>0</v>
      </c>
      <c r="K2">
        <v>118.41404840822736</v>
      </c>
    </row>
    <row r="3" spans="1:11" x14ac:dyDescent="0.35">
      <c r="A3" s="4">
        <v>29587</v>
      </c>
      <c r="B3" s="5">
        <v>124.6374</v>
      </c>
      <c r="C3">
        <v>1.1409056793995784</v>
      </c>
      <c r="E3">
        <f>+E2+1</f>
        <v>1981</v>
      </c>
      <c r="F3" s="6">
        <f t="shared" ref="F3:F32" si="0">+LN(B3/120.0823)</f>
        <v>3.7231380788667043E-2</v>
      </c>
      <c r="G3" s="6">
        <f t="shared" ref="G3:G32" si="1">+LN(C3)</f>
        <v>0.13182240260725162</v>
      </c>
      <c r="I3">
        <f t="shared" ref="I3:I32" si="2">+LN(K3/$K$2)</f>
        <v>-1.956160132645483E-2</v>
      </c>
      <c r="K3">
        <v>116.1201889302889</v>
      </c>
    </row>
    <row r="4" spans="1:11" x14ac:dyDescent="0.35">
      <c r="A4" s="4">
        <v>29952</v>
      </c>
      <c r="B4" s="5">
        <v>129.08449999999999</v>
      </c>
      <c r="C4">
        <v>1.1037078391818973</v>
      </c>
      <c r="E4">
        <f t="shared" ref="E4:E32" si="3">+E3+1</f>
        <v>1982</v>
      </c>
      <c r="F4" s="6">
        <f t="shared" si="0"/>
        <v>7.2289887637939906E-2</v>
      </c>
      <c r="G4" s="6">
        <f t="shared" si="1"/>
        <v>9.8675274409782771E-2</v>
      </c>
      <c r="I4">
        <f t="shared" si="2"/>
        <v>-8.0807372080311121E-2</v>
      </c>
      <c r="K4">
        <v>109.22172554802674</v>
      </c>
    </row>
    <row r="5" spans="1:11" x14ac:dyDescent="0.35">
      <c r="A5" s="4">
        <v>30317</v>
      </c>
      <c r="B5" s="5">
        <v>122.8472</v>
      </c>
      <c r="C5">
        <v>1.1283112137417917</v>
      </c>
      <c r="E5">
        <f t="shared" si="3"/>
        <v>1983</v>
      </c>
      <c r="F5" s="6">
        <f t="shared" si="0"/>
        <v>2.2763965645479212E-2</v>
      </c>
      <c r="G5" s="6">
        <f t="shared" si="1"/>
        <v>0.12072201373007996</v>
      </c>
      <c r="I5">
        <f t="shared" si="2"/>
        <v>-0.13759124148544574</v>
      </c>
      <c r="K5">
        <v>103.19249484392773</v>
      </c>
    </row>
    <row r="6" spans="1:11" x14ac:dyDescent="0.35">
      <c r="A6" s="4">
        <v>30682</v>
      </c>
      <c r="B6" s="5">
        <v>119.7201</v>
      </c>
      <c r="C6">
        <v>1.1810578637377991</v>
      </c>
      <c r="E6">
        <f t="shared" si="3"/>
        <v>1984</v>
      </c>
      <c r="F6" s="6">
        <f t="shared" si="0"/>
        <v>-3.0208227726999668E-3</v>
      </c>
      <c r="G6" s="6">
        <f t="shared" si="1"/>
        <v>0.16641053155926649</v>
      </c>
      <c r="I6">
        <f t="shared" si="2"/>
        <v>-0.19681992423881603</v>
      </c>
      <c r="K6">
        <v>97.258019640574119</v>
      </c>
    </row>
    <row r="7" spans="1:11" x14ac:dyDescent="0.35">
      <c r="A7" s="4">
        <v>31048</v>
      </c>
      <c r="B7" s="5">
        <v>112.05799999999999</v>
      </c>
      <c r="C7">
        <v>1.1357244726678992</v>
      </c>
      <c r="E7">
        <f t="shared" si="3"/>
        <v>1985</v>
      </c>
      <c r="F7" s="6">
        <f t="shared" si="0"/>
        <v>-6.9160746642958987E-2</v>
      </c>
      <c r="G7" s="6">
        <f t="shared" si="1"/>
        <v>0.12727074921539133</v>
      </c>
      <c r="I7">
        <f t="shared" si="2"/>
        <v>-0.2839288949968114</v>
      </c>
      <c r="K7">
        <v>89.144484299830381</v>
      </c>
    </row>
    <row r="8" spans="1:11" x14ac:dyDescent="0.35">
      <c r="A8" s="4">
        <v>31413</v>
      </c>
      <c r="B8" s="5">
        <v>92.601010000000002</v>
      </c>
      <c r="C8">
        <v>1.057472094506551</v>
      </c>
      <c r="E8">
        <f t="shared" si="3"/>
        <v>1986</v>
      </c>
      <c r="F8" s="6">
        <f t="shared" si="0"/>
        <v>-0.25987729231909351</v>
      </c>
      <c r="G8" s="6">
        <f t="shared" si="1"/>
        <v>5.5881243416647776E-2</v>
      </c>
      <c r="I8">
        <f t="shared" si="2"/>
        <v>-0.28763143653425249</v>
      </c>
      <c r="K8">
        <v>88.815033423019429</v>
      </c>
    </row>
    <row r="9" spans="1:11" x14ac:dyDescent="0.35">
      <c r="A9" s="4">
        <v>31778</v>
      </c>
      <c r="B9" s="5">
        <v>90.373149999999995</v>
      </c>
      <c r="C9">
        <v>0.96907270584683436</v>
      </c>
      <c r="E9">
        <f t="shared" si="3"/>
        <v>1987</v>
      </c>
      <c r="F9" s="6">
        <f t="shared" si="0"/>
        <v>-0.28423013103255867</v>
      </c>
      <c r="G9" s="6">
        <f t="shared" si="1"/>
        <v>-3.1415638072439668E-2</v>
      </c>
      <c r="I9">
        <f t="shared" si="2"/>
        <v>-0.22707534046637831</v>
      </c>
      <c r="K9">
        <v>94.359506734574623</v>
      </c>
    </row>
    <row r="10" spans="1:11" x14ac:dyDescent="0.35">
      <c r="A10" s="4">
        <v>32143</v>
      </c>
      <c r="B10" s="5">
        <v>100.3672</v>
      </c>
      <c r="C10">
        <v>1.01178998802977</v>
      </c>
      <c r="E10">
        <f t="shared" si="3"/>
        <v>1988</v>
      </c>
      <c r="F10" s="6">
        <f t="shared" si="0"/>
        <v>-0.17934188038449525</v>
      </c>
      <c r="G10" s="6">
        <f t="shared" si="1"/>
        <v>1.1721027619950954E-2</v>
      </c>
      <c r="I10">
        <f t="shared" si="2"/>
        <v>-7.5858506400494546E-2</v>
      </c>
      <c r="K10">
        <v>109.76358889563403</v>
      </c>
    </row>
    <row r="11" spans="1:11" x14ac:dyDescent="0.35">
      <c r="A11" s="4">
        <v>32509</v>
      </c>
      <c r="B11" s="5">
        <v>115.90860000000001</v>
      </c>
      <c r="C11">
        <v>0.95839882573307622</v>
      </c>
      <c r="E11">
        <f t="shared" si="3"/>
        <v>1989</v>
      </c>
      <c r="F11" s="6">
        <f t="shared" si="0"/>
        <v>-3.5375391548105248E-2</v>
      </c>
      <c r="G11" s="6">
        <f t="shared" si="1"/>
        <v>-4.2491276858476312E-2</v>
      </c>
      <c r="I11">
        <f t="shared" si="2"/>
        <v>1.9803702964148899E-2</v>
      </c>
      <c r="K11">
        <v>120.78245929814473</v>
      </c>
    </row>
    <row r="12" spans="1:11" x14ac:dyDescent="0.35">
      <c r="A12" s="4">
        <v>32874</v>
      </c>
      <c r="B12" s="5">
        <v>113.2774</v>
      </c>
      <c r="C12">
        <v>0.9037296291099598</v>
      </c>
      <c r="E12">
        <f t="shared" si="3"/>
        <v>1990</v>
      </c>
      <c r="F12" s="6">
        <f t="shared" si="0"/>
        <v>-5.8337663334566893E-2</v>
      </c>
      <c r="G12" s="6">
        <f t="shared" si="1"/>
        <v>-0.10122504616711857</v>
      </c>
      <c r="I12">
        <f t="shared" si="2"/>
        <v>-7.117051363677308E-3</v>
      </c>
      <c r="K12">
        <v>117.57428142060013</v>
      </c>
    </row>
    <row r="13" spans="1:11" x14ac:dyDescent="0.35">
      <c r="A13" s="4">
        <v>33239</v>
      </c>
      <c r="B13" s="5">
        <v>112.7342</v>
      </c>
      <c r="C13">
        <v>0.97642904688135801</v>
      </c>
      <c r="E13">
        <f t="shared" si="3"/>
        <v>1991</v>
      </c>
      <c r="F13" s="6">
        <f t="shared" si="0"/>
        <v>-6.3144505513632446E-2</v>
      </c>
      <c r="G13" s="6">
        <f t="shared" si="1"/>
        <v>-2.3853191949086482E-2</v>
      </c>
      <c r="I13">
        <f t="shared" si="2"/>
        <v>5.7939792107902371E-3</v>
      </c>
      <c r="K13">
        <v>119.1021283785781</v>
      </c>
    </row>
    <row r="14" spans="1:11" x14ac:dyDescent="0.35">
      <c r="A14" s="4">
        <v>33604</v>
      </c>
      <c r="B14" s="5">
        <v>106.00369999999999</v>
      </c>
      <c r="C14">
        <v>1.0172030958907985</v>
      </c>
      <c r="E14">
        <f t="shared" si="3"/>
        <v>1992</v>
      </c>
      <c r="F14" s="6">
        <f t="shared" si="0"/>
        <v>-0.12470334187591864</v>
      </c>
      <c r="G14" s="6">
        <f t="shared" si="1"/>
        <v>1.7056798103074141E-2</v>
      </c>
      <c r="I14">
        <f t="shared" si="2"/>
        <v>-2.5740962850766054E-2</v>
      </c>
      <c r="K14">
        <v>115.40485273931371</v>
      </c>
    </row>
    <row r="15" spans="1:11" x14ac:dyDescent="0.35">
      <c r="A15" s="4">
        <v>33970</v>
      </c>
      <c r="B15" s="5">
        <v>102.8505</v>
      </c>
      <c r="C15">
        <v>1.0657329811883574</v>
      </c>
      <c r="E15">
        <f t="shared" si="3"/>
        <v>1993</v>
      </c>
      <c r="F15" s="6">
        <f t="shared" si="0"/>
        <v>-0.15490086350331367</v>
      </c>
      <c r="G15" s="6">
        <f t="shared" si="1"/>
        <v>6.3662807676525754E-2</v>
      </c>
      <c r="I15">
        <f t="shared" si="2"/>
        <v>-3.6454501593784404E-2</v>
      </c>
      <c r="K15">
        <v>114.17505786881075</v>
      </c>
    </row>
    <row r="16" spans="1:11" x14ac:dyDescent="0.35">
      <c r="A16" s="4">
        <v>34335</v>
      </c>
      <c r="B16" s="5">
        <v>103.3095</v>
      </c>
      <c r="C16">
        <v>1.0998424230261785</v>
      </c>
      <c r="E16">
        <f t="shared" si="3"/>
        <v>1994</v>
      </c>
      <c r="F16" s="6">
        <f t="shared" si="0"/>
        <v>-0.15044800399206862</v>
      </c>
      <c r="G16" s="6">
        <f t="shared" si="1"/>
        <v>9.5166917748423396E-2</v>
      </c>
      <c r="I16">
        <f t="shared" si="2"/>
        <v>-3.5862296969860906E-3</v>
      </c>
      <c r="K16">
        <v>117.99014898594942</v>
      </c>
    </row>
    <row r="17" spans="1:14" x14ac:dyDescent="0.35">
      <c r="A17" s="4">
        <v>34700</v>
      </c>
      <c r="B17" s="5">
        <v>103.8291</v>
      </c>
      <c r="C17">
        <v>1.1418822879415389</v>
      </c>
      <c r="E17">
        <f t="shared" si="3"/>
        <v>1995</v>
      </c>
      <c r="F17" s="6">
        <f t="shared" si="0"/>
        <v>-0.14543106277640422</v>
      </c>
      <c r="G17" s="6">
        <f t="shared" si="1"/>
        <v>0.13267803056351701</v>
      </c>
      <c r="I17">
        <f t="shared" si="2"/>
        <v>5.4306894828861182E-2</v>
      </c>
      <c r="K17">
        <v>125.0225676662502</v>
      </c>
    </row>
    <row r="18" spans="1:14" x14ac:dyDescent="0.35">
      <c r="A18" s="4">
        <v>35065</v>
      </c>
      <c r="B18" s="5">
        <v>107.56100000000001</v>
      </c>
      <c r="C18">
        <v>1.1176900115415329</v>
      </c>
      <c r="E18">
        <f t="shared" si="3"/>
        <v>1996</v>
      </c>
      <c r="F18" s="6">
        <f t="shared" si="0"/>
        <v>-0.1101192125452469</v>
      </c>
      <c r="G18" s="6">
        <f t="shared" si="1"/>
        <v>0.11126406575102414</v>
      </c>
      <c r="I18">
        <f t="shared" si="2"/>
        <v>3.1517102689823696E-2</v>
      </c>
      <c r="K18">
        <v>122.20555087289877</v>
      </c>
    </row>
    <row r="19" spans="1:14" x14ac:dyDescent="0.35">
      <c r="A19" s="4">
        <v>35431</v>
      </c>
      <c r="B19" s="5">
        <v>100.9344</v>
      </c>
      <c r="C19">
        <v>1.1111344620676138</v>
      </c>
      <c r="E19">
        <f t="shared" si="3"/>
        <v>1997</v>
      </c>
      <c r="F19" s="6">
        <f t="shared" si="0"/>
        <v>-0.17370654016812789</v>
      </c>
      <c r="G19" s="6">
        <f t="shared" si="1"/>
        <v>0.10538153129784861</v>
      </c>
      <c r="I19">
        <f t="shared" si="2"/>
        <v>-0.11503145387344589</v>
      </c>
      <c r="K19">
        <v>105.54695380129924</v>
      </c>
    </row>
    <row r="20" spans="1:14" x14ac:dyDescent="0.35">
      <c r="A20" s="4">
        <v>35796</v>
      </c>
      <c r="B20" s="5">
        <v>78.082210000000003</v>
      </c>
      <c r="C20">
        <v>1.1963256921716974</v>
      </c>
      <c r="E20">
        <f t="shared" si="3"/>
        <v>1998</v>
      </c>
      <c r="F20" s="6">
        <f t="shared" si="0"/>
        <v>-0.43041509503161812</v>
      </c>
      <c r="G20" s="6">
        <f t="shared" si="1"/>
        <v>0.17925493632597125</v>
      </c>
      <c r="I20">
        <f t="shared" si="2"/>
        <v>-0.44550828868902481</v>
      </c>
      <c r="K20">
        <v>75.844036378343262</v>
      </c>
    </row>
    <row r="21" spans="1:14" x14ac:dyDescent="0.35">
      <c r="A21" s="4">
        <v>36161</v>
      </c>
      <c r="B21" s="5">
        <v>88.412639999999996</v>
      </c>
      <c r="C21">
        <v>1.2010956788722507</v>
      </c>
      <c r="E21">
        <f t="shared" si="3"/>
        <v>1999</v>
      </c>
      <c r="F21" s="6">
        <f t="shared" si="0"/>
        <v>-0.30616239519182226</v>
      </c>
      <c r="G21" s="6">
        <f t="shared" si="1"/>
        <v>0.18323420592988338</v>
      </c>
      <c r="I21">
        <f t="shared" si="2"/>
        <v>-0.29347430020562726</v>
      </c>
      <c r="K21">
        <v>88.297612373109132</v>
      </c>
    </row>
    <row r="22" spans="1:14" x14ac:dyDescent="0.35">
      <c r="A22" s="4">
        <v>36526</v>
      </c>
      <c r="B22" s="5">
        <v>95.121390000000005</v>
      </c>
      <c r="C22">
        <v>1.2105652134974616</v>
      </c>
      <c r="E22">
        <f t="shared" si="3"/>
        <v>2000</v>
      </c>
      <c r="F22" s="6">
        <f t="shared" si="0"/>
        <v>-0.23302347564314974</v>
      </c>
      <c r="G22" s="6">
        <f t="shared" si="1"/>
        <v>0.1910873691356664</v>
      </c>
      <c r="I22">
        <f t="shared" si="2"/>
        <v>-0.25584898838196385</v>
      </c>
      <c r="K22">
        <v>91.683128739681592</v>
      </c>
    </row>
    <row r="23" spans="1:14" x14ac:dyDescent="0.35">
      <c r="A23" s="4">
        <v>36892</v>
      </c>
      <c r="B23" s="5">
        <v>90.043099999999995</v>
      </c>
      <c r="C23">
        <v>1.1799402369225693</v>
      </c>
      <c r="E23">
        <f t="shared" si="3"/>
        <v>2001</v>
      </c>
      <c r="F23" s="6">
        <f t="shared" si="0"/>
        <v>-0.28788889645070942</v>
      </c>
      <c r="G23" s="6">
        <f t="shared" si="1"/>
        <v>0.16546379051919849</v>
      </c>
      <c r="I23">
        <f t="shared" si="2"/>
        <v>-0.37594126492793278</v>
      </c>
      <c r="K23">
        <v>81.308137401136776</v>
      </c>
    </row>
    <row r="24" spans="1:14" x14ac:dyDescent="0.35">
      <c r="A24" s="4">
        <v>37257</v>
      </c>
      <c r="B24" s="5">
        <v>94.726460000000003</v>
      </c>
      <c r="C24">
        <v>1.1100383212095613</v>
      </c>
      <c r="E24">
        <f t="shared" si="3"/>
        <v>2002</v>
      </c>
      <c r="F24" s="6">
        <f t="shared" si="0"/>
        <v>-0.23718397121554896</v>
      </c>
      <c r="G24" s="6">
        <f t="shared" si="1"/>
        <v>0.10439453834053393</v>
      </c>
      <c r="I24">
        <f t="shared" si="2"/>
        <v>-0.33354361121011966</v>
      </c>
      <c r="K24">
        <v>84.829533646495207</v>
      </c>
    </row>
    <row r="25" spans="1:14" x14ac:dyDescent="0.35">
      <c r="A25" s="4">
        <v>37622</v>
      </c>
      <c r="B25" s="5">
        <v>96.239440000000002</v>
      </c>
      <c r="C25">
        <v>1.0360240989701395</v>
      </c>
      <c r="E25">
        <f t="shared" si="3"/>
        <v>2003</v>
      </c>
      <c r="F25" s="6">
        <f t="shared" si="0"/>
        <v>-0.22133808817604786</v>
      </c>
      <c r="G25" s="6">
        <f t="shared" si="1"/>
        <v>3.5390405120934242E-2</v>
      </c>
      <c r="I25">
        <f t="shared" si="2"/>
        <v>-0.2724977443941784</v>
      </c>
      <c r="K25">
        <v>90.169354890224085</v>
      </c>
      <c r="N25" t="s">
        <v>15</v>
      </c>
    </row>
    <row r="26" spans="1:14" x14ac:dyDescent="0.35">
      <c r="A26" s="4">
        <v>37987</v>
      </c>
      <c r="B26" s="5">
        <v>98.066980000000001</v>
      </c>
      <c r="C26">
        <v>1.1231552051141607</v>
      </c>
      <c r="E26">
        <f t="shared" si="3"/>
        <v>2004</v>
      </c>
      <c r="F26" s="6">
        <f t="shared" si="0"/>
        <v>-0.20252662643968117</v>
      </c>
      <c r="G26" s="6">
        <f t="shared" si="1"/>
        <v>0.11614187200744167</v>
      </c>
      <c r="I26">
        <f t="shared" si="2"/>
        <v>-0.22436447633272333</v>
      </c>
      <c r="K26">
        <v>94.615649564394474</v>
      </c>
    </row>
    <row r="27" spans="1:14" x14ac:dyDescent="0.35">
      <c r="A27" s="4">
        <v>38353</v>
      </c>
      <c r="B27" s="5">
        <v>110.2497</v>
      </c>
      <c r="C27">
        <v>1.1696156813721243</v>
      </c>
      <c r="E27">
        <f t="shared" si="3"/>
        <v>2005</v>
      </c>
      <c r="F27" s="6">
        <f t="shared" si="0"/>
        <v>-8.5429547804356826E-2</v>
      </c>
      <c r="G27" s="6">
        <f t="shared" si="1"/>
        <v>0.15667521738940432</v>
      </c>
      <c r="I27">
        <f t="shared" si="2"/>
        <v>-0.11866382055931002</v>
      </c>
      <c r="K27">
        <v>105.16426401809684</v>
      </c>
    </row>
    <row r="28" spans="1:14" x14ac:dyDescent="0.35">
      <c r="A28" s="4">
        <v>38718</v>
      </c>
      <c r="B28" s="5">
        <v>118.4954</v>
      </c>
      <c r="C28">
        <v>1.1727527638608051</v>
      </c>
      <c r="E28">
        <f t="shared" si="3"/>
        <v>2006</v>
      </c>
      <c r="F28" s="6">
        <f t="shared" si="0"/>
        <v>-1.3303199782849728E-2</v>
      </c>
      <c r="G28" s="6">
        <f t="shared" si="1"/>
        <v>0.15935377495851155</v>
      </c>
      <c r="I28">
        <f t="shared" si="2"/>
        <v>-5.7956095659290857E-2</v>
      </c>
      <c r="K28">
        <v>111.7463165968601</v>
      </c>
    </row>
    <row r="29" spans="1:14" x14ac:dyDescent="0.35">
      <c r="A29" s="4">
        <v>39083</v>
      </c>
      <c r="B29" s="5">
        <v>117.90349999999999</v>
      </c>
      <c r="C29">
        <v>1.1237992523531588</v>
      </c>
      <c r="E29">
        <f t="shared" si="3"/>
        <v>2007</v>
      </c>
      <c r="F29" s="6">
        <f t="shared" si="0"/>
        <v>-1.8310847761750969E-2</v>
      </c>
      <c r="G29" s="6">
        <f t="shared" si="1"/>
        <v>0.11671513441113261</v>
      </c>
      <c r="I29">
        <f t="shared" si="2"/>
        <v>-3.4373371828257664E-2</v>
      </c>
      <c r="K29">
        <v>114.41291840369203</v>
      </c>
    </row>
    <row r="30" spans="1:14" x14ac:dyDescent="0.35">
      <c r="A30" s="4">
        <v>39448</v>
      </c>
      <c r="B30" s="5">
        <v>95.780319999999989</v>
      </c>
      <c r="C30">
        <v>1.1780352603976159</v>
      </c>
      <c r="E30">
        <f t="shared" si="3"/>
        <v>2008</v>
      </c>
      <c r="F30" s="6">
        <f t="shared" si="0"/>
        <v>-0.22612010514052441</v>
      </c>
      <c r="G30" s="6">
        <f t="shared" si="1"/>
        <v>0.16384801720724876</v>
      </c>
      <c r="I30">
        <f t="shared" si="2"/>
        <v>-0.19538886836948818</v>
      </c>
      <c r="K30">
        <v>97.397300936308085</v>
      </c>
    </row>
    <row r="31" spans="1:14" x14ac:dyDescent="0.35">
      <c r="A31" s="4">
        <v>39814</v>
      </c>
      <c r="B31" s="5">
        <v>83.640749999999997</v>
      </c>
      <c r="C31">
        <v>1.1513722761878535</v>
      </c>
      <c r="E31">
        <f t="shared" si="3"/>
        <v>2009</v>
      </c>
      <c r="F31" s="6">
        <f t="shared" si="0"/>
        <v>-0.36164649951751054</v>
      </c>
      <c r="G31" s="6">
        <f t="shared" si="1"/>
        <v>0.14095451461972186</v>
      </c>
      <c r="I31">
        <f t="shared" si="2"/>
        <v>-0.31179934623987493</v>
      </c>
      <c r="K31">
        <v>86.694289907683952</v>
      </c>
    </row>
    <row r="32" spans="1:14" x14ac:dyDescent="0.35">
      <c r="A32" s="4">
        <v>40179</v>
      </c>
      <c r="B32" s="5">
        <v>89.503509999999991</v>
      </c>
      <c r="C32">
        <v>1.2234993490690895</v>
      </c>
      <c r="E32">
        <f t="shared" si="3"/>
        <v>2010</v>
      </c>
      <c r="F32" s="6">
        <f t="shared" si="0"/>
        <v>-0.29389949865027104</v>
      </c>
      <c r="G32" s="6">
        <f t="shared" si="1"/>
        <v>0.20171507187681845</v>
      </c>
      <c r="I32">
        <f t="shared" si="2"/>
        <v>-0.20063260018350029</v>
      </c>
      <c r="K32">
        <v>96.88791232662787</v>
      </c>
    </row>
    <row r="33" spans="1:11" x14ac:dyDescent="0.35">
      <c r="A33" s="4">
        <v>40544</v>
      </c>
      <c r="B33" s="5">
        <v>89.154420000000002</v>
      </c>
      <c r="K33">
        <v>101.96792334217176</v>
      </c>
    </row>
    <row r="34" spans="1:11" x14ac:dyDescent="0.35">
      <c r="A34" s="4">
        <v>40909</v>
      </c>
      <c r="B34" s="5">
        <v>88.496809999999996</v>
      </c>
      <c r="K34">
        <v>100.39239219546776</v>
      </c>
    </row>
    <row r="35" spans="1:11" x14ac:dyDescent="0.35">
      <c r="A35" s="4">
        <v>41275</v>
      </c>
      <c r="B35" s="5">
        <v>93.052149999999997</v>
      </c>
      <c r="K35">
        <v>103.06809627793896</v>
      </c>
    </row>
    <row r="36" spans="1:11" x14ac:dyDescent="0.35">
      <c r="A36" s="4">
        <v>41640</v>
      </c>
      <c r="B36" s="5">
        <v>98.964969999999994</v>
      </c>
      <c r="K36">
        <v>106.80594815884274</v>
      </c>
    </row>
    <row r="37" spans="1:11" x14ac:dyDescent="0.35">
      <c r="A37" s="4">
        <v>42005</v>
      </c>
      <c r="B37" s="5">
        <v>100</v>
      </c>
      <c r="K37">
        <v>100</v>
      </c>
    </row>
    <row r="38" spans="1:11" x14ac:dyDescent="0.35">
      <c r="A38" s="4">
        <v>42370</v>
      </c>
      <c r="B38" s="5">
        <v>98.405159999999995</v>
      </c>
      <c r="K38">
        <v>97.192525868977597</v>
      </c>
    </row>
    <row r="39" spans="1:11" x14ac:dyDescent="0.35">
      <c r="A39" s="4">
        <v>42736</v>
      </c>
      <c r="B39" s="5">
        <v>101.1103</v>
      </c>
      <c r="K39">
        <v>99.584708935220945</v>
      </c>
    </row>
    <row r="40" spans="1:11" x14ac:dyDescent="0.35">
      <c r="A40" s="4">
        <v>43101</v>
      </c>
      <c r="B40" s="5">
        <v>102.41</v>
      </c>
      <c r="K40">
        <v>101.37860677943269</v>
      </c>
    </row>
    <row r="41" spans="1:11" x14ac:dyDescent="0.35">
      <c r="A41" s="4">
        <v>43466</v>
      </c>
      <c r="B41" s="5">
        <v>97.840450000000004</v>
      </c>
      <c r="K41">
        <v>94.369746508350545</v>
      </c>
    </row>
    <row r="42" spans="1:11" x14ac:dyDescent="0.35">
      <c r="A42" s="4">
        <v>43831</v>
      </c>
      <c r="B42" s="5">
        <v>96.170900000000003</v>
      </c>
      <c r="K42">
        <v>92.528347845175233</v>
      </c>
    </row>
    <row r="43" spans="1:11" x14ac:dyDescent="0.35">
      <c r="A43" s="4">
        <v>44197</v>
      </c>
      <c r="B43" s="5">
        <v>96.578819999999993</v>
      </c>
      <c r="K43">
        <v>93.421899008095693</v>
      </c>
    </row>
    <row r="44" spans="1:11" x14ac:dyDescent="0.35">
      <c r="A44" s="4">
        <v>44562</v>
      </c>
      <c r="B44" s="5">
        <v>90.943629999999999</v>
      </c>
      <c r="K44">
        <v>80.565022714014916</v>
      </c>
    </row>
    <row r="45" spans="1:11" x14ac:dyDescent="0.35">
      <c r="A45" s="4">
        <v>44927</v>
      </c>
      <c r="B45" s="5">
        <v>92.749589999999998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Korea-US sectoral comparison</vt:lpstr>
      <vt:lpstr>Prod vs. RER graph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Maurice OBSTFELD</cp:lastModifiedBy>
  <dcterms:created xsi:type="dcterms:W3CDTF">2024-04-28T18:27:07Z</dcterms:created>
  <dcterms:modified xsi:type="dcterms:W3CDTF">2024-07-06T17:01:30Z</dcterms:modified>
</cp:coreProperties>
</file>